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"/>
    </mc:Choice>
  </mc:AlternateContent>
  <bookViews>
    <workbookView xWindow="0" yWindow="0" windowWidth="3048" windowHeight="1464"/>
  </bookViews>
  <sheets>
    <sheet name="QUY 2" sheetId="9" r:id="rId1"/>
  </sheets>
  <definedNames>
    <definedName name="_xlnm.Print_Titles" localSheetId="0">'QUY 2'!$A:$B,'QUY 2'!$5:$5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9" l="1"/>
  <c r="C42" i="9"/>
  <c r="CJ40" i="9" l="1"/>
  <c r="CK40" i="9"/>
  <c r="CL40" i="9"/>
  <c r="CM40" i="9"/>
  <c r="CN40" i="9"/>
  <c r="BX40" i="9"/>
  <c r="BY40" i="9"/>
  <c r="BZ40" i="9"/>
  <c r="CA40" i="9"/>
  <c r="CB40" i="9"/>
  <c r="CB12" i="9" s="1"/>
  <c r="CC40" i="9"/>
  <c r="CD40" i="9"/>
  <c r="CE40" i="9"/>
  <c r="CF40" i="9"/>
  <c r="CG40" i="9"/>
  <c r="CH40" i="9"/>
  <c r="BL40" i="9"/>
  <c r="BM40" i="9"/>
  <c r="BN40" i="9"/>
  <c r="BO40" i="9"/>
  <c r="BP40" i="9"/>
  <c r="BQ40" i="9"/>
  <c r="BR40" i="9"/>
  <c r="BS40" i="9"/>
  <c r="BT40" i="9"/>
  <c r="BU40" i="9"/>
  <c r="BV40" i="9"/>
  <c r="BF40" i="9"/>
  <c r="BG40" i="9"/>
  <c r="BH40" i="9"/>
  <c r="BI40" i="9"/>
  <c r="BJ40" i="9"/>
  <c r="AQ40" i="9"/>
  <c r="AQ12" i="9" s="1"/>
  <c r="AR40" i="9"/>
  <c r="AR12" i="9" s="1"/>
  <c r="AS40" i="9"/>
  <c r="AT40" i="9"/>
  <c r="AU40" i="9"/>
  <c r="AV40" i="9"/>
  <c r="AW40" i="9"/>
  <c r="AX40" i="9"/>
  <c r="AK40" i="9"/>
  <c r="AL40" i="9"/>
  <c r="AM40" i="9"/>
  <c r="AN40" i="9"/>
  <c r="AN12" i="9" s="1"/>
  <c r="AO40" i="9"/>
  <c r="AO12" i="9" s="1"/>
  <c r="D40" i="9"/>
  <c r="D12" i="9" s="1"/>
  <c r="E40" i="9"/>
  <c r="E12" i="9" s="1"/>
  <c r="F40" i="9"/>
  <c r="G40" i="9"/>
  <c r="H40" i="9"/>
  <c r="I40" i="9"/>
  <c r="J40" i="9"/>
  <c r="K40" i="9"/>
  <c r="L40" i="9"/>
  <c r="M40" i="9"/>
  <c r="N40" i="9"/>
  <c r="O40" i="9"/>
  <c r="P40" i="9"/>
  <c r="P12" i="9" s="1"/>
  <c r="Q40" i="9"/>
  <c r="Q12" i="9" s="1"/>
  <c r="R40" i="9"/>
  <c r="S40" i="9"/>
  <c r="T40" i="9"/>
  <c r="T12" i="9" s="1"/>
  <c r="U40" i="9"/>
  <c r="U12" i="9" s="1"/>
  <c r="F37" i="9"/>
  <c r="G37" i="9"/>
  <c r="H37" i="9"/>
  <c r="I37" i="9"/>
  <c r="J37" i="9"/>
  <c r="K37" i="9"/>
  <c r="L37" i="9"/>
  <c r="M37" i="9"/>
  <c r="N37" i="9"/>
  <c r="O37" i="9"/>
  <c r="P37" i="9"/>
  <c r="Q37" i="9"/>
  <c r="BI26" i="9"/>
  <c r="BJ26" i="9"/>
  <c r="BK26" i="9"/>
  <c r="BL26" i="9"/>
  <c r="AW26" i="9"/>
  <c r="AX26" i="9"/>
  <c r="AY26" i="9"/>
  <c r="AZ26" i="9"/>
  <c r="BA26" i="9"/>
  <c r="BB26" i="9"/>
  <c r="AK26" i="9"/>
  <c r="AK12" i="9" s="1"/>
  <c r="AL26" i="9"/>
  <c r="AM26" i="9"/>
  <c r="AN26" i="9"/>
  <c r="AO26" i="9"/>
  <c r="AP26" i="9"/>
  <c r="AQ26" i="9"/>
  <c r="AR26" i="9"/>
  <c r="AS26" i="9"/>
  <c r="AT26" i="9"/>
  <c r="J26" i="9"/>
  <c r="F26" i="9"/>
  <c r="G26" i="9"/>
  <c r="H26" i="9"/>
  <c r="F18" i="9"/>
  <c r="G18" i="9"/>
  <c r="H18" i="9"/>
  <c r="I18" i="9"/>
  <c r="J18" i="9"/>
  <c r="J12" i="9" s="1"/>
  <c r="K18" i="9"/>
  <c r="K12" i="9" s="1"/>
  <c r="L18" i="9"/>
  <c r="M18" i="9"/>
  <c r="N18" i="9"/>
  <c r="N12" i="9" s="1"/>
  <c r="O18" i="9"/>
  <c r="O12" i="9" s="1"/>
  <c r="P18" i="9"/>
  <c r="CC12" i="9"/>
  <c r="CD12" i="9"/>
  <c r="CE12" i="9"/>
  <c r="CF12" i="9"/>
  <c r="CG12" i="9"/>
  <c r="CH12" i="9"/>
  <c r="CI12" i="9"/>
  <c r="BZ12" i="9"/>
  <c r="CA12" i="9"/>
  <c r="BU18" i="9"/>
  <c r="BU12" i="9"/>
  <c r="AJ12" i="9"/>
  <c r="AM12" i="9"/>
  <c r="AH12" i="9"/>
  <c r="AI12" i="9"/>
  <c r="AP12" i="9"/>
  <c r="X12" i="9"/>
  <c r="Y12" i="9"/>
  <c r="Z12" i="9"/>
  <c r="AA12" i="9"/>
  <c r="AB12" i="9"/>
  <c r="AC12" i="9"/>
  <c r="AD12" i="9"/>
  <c r="AE12" i="9"/>
  <c r="AF12" i="9"/>
  <c r="AG12" i="9"/>
  <c r="L12" i="9"/>
  <c r="M12" i="9"/>
  <c r="R12" i="9"/>
  <c r="S12" i="9"/>
  <c r="V12" i="9"/>
  <c r="W12" i="9"/>
  <c r="H12" i="9"/>
  <c r="I12" i="9"/>
  <c r="AL12" i="9" l="1"/>
  <c r="G12" i="9"/>
  <c r="F12" i="9"/>
  <c r="C26" i="9" l="1"/>
  <c r="D26" i="9"/>
  <c r="E26" i="9"/>
  <c r="D27" i="9"/>
  <c r="E27" i="9"/>
  <c r="E28" i="9"/>
  <c r="E18" i="9"/>
  <c r="E13" i="9"/>
  <c r="D22" i="9"/>
  <c r="E22" i="9" s="1"/>
  <c r="C22" i="9"/>
  <c r="E15" i="9"/>
  <c r="E9" i="9" l="1"/>
  <c r="E8" i="9"/>
  <c r="E10" i="9" l="1"/>
  <c r="CI26" i="9"/>
  <c r="CJ26" i="9"/>
  <c r="CK26" i="9"/>
  <c r="CM26" i="9"/>
  <c r="CM12" i="9" s="1"/>
  <c r="CM18" i="9"/>
  <c r="CN20" i="9"/>
  <c r="BX12" i="9"/>
  <c r="BX18" i="9"/>
  <c r="BY20" i="9"/>
  <c r="AK18" i="9"/>
  <c r="AW18" i="9"/>
  <c r="AW12" i="9" s="1"/>
  <c r="AZ40" i="9" l="1"/>
  <c r="AZ12" i="9" s="1"/>
  <c r="AZ18" i="9"/>
  <c r="S26" i="9" l="1"/>
  <c r="S18" i="9"/>
  <c r="V40" i="9"/>
  <c r="V26" i="9"/>
  <c r="V18" i="9"/>
  <c r="AT12" i="9"/>
  <c r="AT18" i="9"/>
  <c r="BR12" i="9"/>
  <c r="BR26" i="9"/>
  <c r="BS22" i="9"/>
  <c r="BS20" i="9"/>
  <c r="BS18" i="9" s="1"/>
  <c r="BR18" i="9"/>
  <c r="Y18" i="9"/>
  <c r="Y26" i="9"/>
  <c r="Y40" i="9"/>
  <c r="X39" i="9"/>
  <c r="CJ18" i="9"/>
  <c r="CK18" i="9"/>
  <c r="CI18" i="9"/>
  <c r="CJ12" i="9"/>
  <c r="AQ18" i="9"/>
  <c r="AR18" i="9"/>
  <c r="AR21" i="9"/>
  <c r="AQ21" i="9"/>
  <c r="BL12" i="9"/>
  <c r="BL18" i="9"/>
  <c r="BI18" i="9"/>
  <c r="BI12" i="9"/>
  <c r="AE40" i="9"/>
  <c r="AE26" i="9"/>
  <c r="AE18" i="9"/>
  <c r="M26" i="9"/>
  <c r="AI41" i="9"/>
  <c r="AI42" i="9"/>
  <c r="AH40" i="9"/>
  <c r="AH26" i="9"/>
  <c r="AH18" i="9"/>
  <c r="AI21" i="9"/>
  <c r="BC40" i="9"/>
  <c r="BC12" i="9" s="1"/>
  <c r="BC26" i="9"/>
  <c r="BC18" i="9" l="1"/>
  <c r="BO26" i="9" l="1"/>
  <c r="BP26" i="9"/>
  <c r="BN26" i="9"/>
  <c r="BO18" i="9"/>
  <c r="BP18" i="9"/>
  <c r="BN18" i="9"/>
  <c r="AN18" i="9"/>
  <c r="BU26" i="9"/>
  <c r="BV26" i="9"/>
  <c r="BW26" i="9"/>
  <c r="BX26" i="9"/>
  <c r="BY26" i="9"/>
  <c r="BZ26" i="9"/>
  <c r="CA26" i="9"/>
  <c r="CB26" i="9"/>
  <c r="CC26" i="9"/>
  <c r="CD26" i="9"/>
  <c r="CE26" i="9"/>
  <c r="CF26" i="9"/>
  <c r="CG26" i="9"/>
  <c r="CH26" i="9"/>
  <c r="BZ18" i="9"/>
  <c r="CA18" i="9"/>
  <c r="CB18" i="9"/>
  <c r="CC18" i="9"/>
  <c r="CD18" i="9"/>
  <c r="CE18" i="9"/>
  <c r="CF18" i="9"/>
  <c r="CG18" i="9"/>
  <c r="CH18" i="9"/>
  <c r="CC37" i="9"/>
  <c r="CD37" i="9"/>
  <c r="CE37" i="9"/>
  <c r="CF37" i="9"/>
  <c r="CG37" i="9"/>
  <c r="CH37" i="9"/>
  <c r="CI37" i="9"/>
  <c r="CJ37" i="9"/>
  <c r="CK37" i="9"/>
  <c r="CL37" i="9"/>
  <c r="CM37" i="9"/>
  <c r="CN37" i="9"/>
  <c r="BO37" i="9"/>
  <c r="BP37" i="9"/>
  <c r="BQ37" i="9"/>
  <c r="BR37" i="9"/>
  <c r="BS37" i="9"/>
  <c r="BT37" i="9"/>
  <c r="BU37" i="9"/>
  <c r="BV37" i="9"/>
  <c r="BW37" i="9"/>
  <c r="BX37" i="9"/>
  <c r="BY37" i="9"/>
  <c r="BZ37" i="9"/>
  <c r="CA37" i="9"/>
  <c r="CB37" i="9"/>
  <c r="BC37" i="9"/>
  <c r="BD37" i="9"/>
  <c r="BE37" i="9"/>
  <c r="BF37" i="9"/>
  <c r="BG37" i="9"/>
  <c r="BH37" i="9"/>
  <c r="BI37" i="9"/>
  <c r="BJ37" i="9"/>
  <c r="BK37" i="9"/>
  <c r="BL37" i="9"/>
  <c r="BM37" i="9"/>
  <c r="BN37" i="9"/>
  <c r="AX37" i="9"/>
  <c r="AY37" i="9"/>
  <c r="AZ37" i="9"/>
  <c r="BA37" i="9"/>
  <c r="BB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Y37" i="9"/>
  <c r="Z37" i="9"/>
  <c r="AA37" i="9"/>
  <c r="AB37" i="9"/>
  <c r="AC37" i="9"/>
  <c r="AD37" i="9"/>
  <c r="AE37" i="9"/>
  <c r="AF37" i="9"/>
  <c r="AG37" i="9"/>
  <c r="AH37" i="9"/>
  <c r="R37" i="9"/>
  <c r="S37" i="9"/>
  <c r="T37" i="9"/>
  <c r="U37" i="9"/>
  <c r="V37" i="9"/>
  <c r="W37" i="9"/>
  <c r="D37" i="9"/>
  <c r="E37" i="9"/>
  <c r="C37" i="9"/>
  <c r="AB40" i="9"/>
  <c r="AB26" i="9"/>
  <c r="AB18" i="9"/>
  <c r="BF12" i="9"/>
  <c r="BF26" i="9"/>
  <c r="BF18" i="9"/>
  <c r="P26" i="9"/>
  <c r="BO12" i="9" l="1"/>
  <c r="AL18" i="9" l="1"/>
  <c r="CI40" i="9" l="1"/>
  <c r="AJ40" i="9"/>
  <c r="AP40" i="9"/>
  <c r="AI40" i="9"/>
  <c r="BN31" i="9"/>
  <c r="X37" i="9" l="1"/>
  <c r="BV9" i="9"/>
  <c r="BV10" i="9" s="1"/>
  <c r="CN18" i="9"/>
  <c r="BP12" i="9"/>
  <c r="BQ18" i="9"/>
  <c r="BT18" i="9"/>
  <c r="BV18" i="9"/>
  <c r="BW18" i="9"/>
  <c r="BY18" i="9"/>
  <c r="CK12" i="9"/>
  <c r="CL18" i="9"/>
  <c r="CL12" i="9" s="1"/>
  <c r="AY18" i="9"/>
  <c r="BA18" i="9"/>
  <c r="BB18" i="9"/>
  <c r="BD18" i="9"/>
  <c r="BD12" i="9" s="1"/>
  <c r="BE18" i="9"/>
  <c r="BG18" i="9"/>
  <c r="BH18" i="9"/>
  <c r="BJ18" i="9"/>
  <c r="BJ12" i="9" s="1"/>
  <c r="BK18" i="9"/>
  <c r="BM18" i="9"/>
  <c r="AA18" i="9"/>
  <c r="AC18" i="9"/>
  <c r="AD18" i="9"/>
  <c r="AF18" i="9"/>
  <c r="AG18" i="9"/>
  <c r="AI18" i="9"/>
  <c r="AJ18" i="9"/>
  <c r="AM18" i="9"/>
  <c r="AO18" i="9"/>
  <c r="AP18" i="9"/>
  <c r="AS18" i="9"/>
  <c r="AU18" i="9"/>
  <c r="AV18" i="9"/>
  <c r="AX18" i="9"/>
  <c r="D18" i="9"/>
  <c r="Q18" i="9"/>
  <c r="R18" i="9"/>
  <c r="T18" i="9"/>
  <c r="U18" i="9"/>
  <c r="W18" i="9"/>
  <c r="X18" i="9"/>
  <c r="Z18" i="9"/>
  <c r="C18" i="9"/>
  <c r="C27" i="9"/>
  <c r="D13" i="9"/>
  <c r="C13" i="9"/>
  <c r="D10" i="9"/>
  <c r="C10" i="9"/>
  <c r="CN65" i="9"/>
  <c r="BW65" i="9"/>
  <c r="BT65" i="9"/>
  <c r="BQ65" i="9"/>
  <c r="BN65" i="9"/>
  <c r="BK65" i="9"/>
  <c r="BE65" i="9"/>
  <c r="BB65" i="9"/>
  <c r="AY65" i="9"/>
  <c r="AV65" i="9"/>
  <c r="AS65" i="9"/>
  <c r="AP65" i="9"/>
  <c r="AM65" i="9"/>
  <c r="AJ65" i="9"/>
  <c r="AG65" i="9"/>
  <c r="AD65" i="9"/>
  <c r="AA65" i="9"/>
  <c r="X65" i="9"/>
  <c r="U65" i="9"/>
  <c r="R65" i="9"/>
  <c r="O65" i="9"/>
  <c r="L65" i="9"/>
  <c r="I65" i="9"/>
  <c r="C65" i="9"/>
  <c r="CO50" i="9"/>
  <c r="CT45" i="9"/>
  <c r="CN43" i="9"/>
  <c r="BW43" i="9"/>
  <c r="BT43" i="9"/>
  <c r="BQ43" i="9"/>
  <c r="BN43" i="9"/>
  <c r="BK43" i="9"/>
  <c r="BE43" i="9"/>
  <c r="BB43" i="9"/>
  <c r="AY43" i="9"/>
  <c r="AV43" i="9"/>
  <c r="AS43" i="9"/>
  <c r="AP43" i="9"/>
  <c r="AM43" i="9"/>
  <c r="AJ43" i="9"/>
  <c r="AG43" i="9"/>
  <c r="AD43" i="9"/>
  <c r="AA43" i="9"/>
  <c r="X43" i="9"/>
  <c r="U43" i="9"/>
  <c r="R43" i="9"/>
  <c r="O43" i="9"/>
  <c r="L43" i="9"/>
  <c r="I43" i="9"/>
  <c r="C43" i="9"/>
  <c r="BW40" i="9"/>
  <c r="BM12" i="9"/>
  <c r="BK40" i="9"/>
  <c r="BE40" i="9"/>
  <c r="BD40" i="9"/>
  <c r="BB40" i="9"/>
  <c r="BA40" i="9"/>
  <c r="AY40" i="9"/>
  <c r="AG40" i="9"/>
  <c r="AF40" i="9"/>
  <c r="AD40" i="9"/>
  <c r="AC40" i="9"/>
  <c r="AA40" i="9"/>
  <c r="Z40" i="9"/>
  <c r="X40" i="9"/>
  <c r="W40" i="9"/>
  <c r="C40" i="9"/>
  <c r="C12" i="9" s="1"/>
  <c r="CN26" i="9"/>
  <c r="CL26" i="9"/>
  <c r="BT26" i="9"/>
  <c r="BS26" i="9"/>
  <c r="BQ26" i="9"/>
  <c r="BM26" i="9"/>
  <c r="BH26" i="9"/>
  <c r="BG26" i="9"/>
  <c r="BE26" i="9"/>
  <c r="BD26" i="9"/>
  <c r="AV26" i="9"/>
  <c r="AU26" i="9"/>
  <c r="AJ26" i="9"/>
  <c r="AI26" i="9"/>
  <c r="AG26" i="9"/>
  <c r="AF26" i="9"/>
  <c r="AD26" i="9"/>
  <c r="AC26" i="9"/>
  <c r="AA26" i="9"/>
  <c r="Z26" i="9"/>
  <c r="X26" i="9"/>
  <c r="W26" i="9"/>
  <c r="U26" i="9"/>
  <c r="T26" i="9"/>
  <c r="R26" i="9"/>
  <c r="Q26" i="9"/>
  <c r="O26" i="9"/>
  <c r="N26" i="9"/>
  <c r="L26" i="9"/>
  <c r="K26" i="9"/>
  <c r="I26" i="9"/>
  <c r="AS12" i="9" l="1"/>
  <c r="AU12" i="9"/>
  <c r="BE12" i="9"/>
  <c r="BK12" i="9"/>
  <c r="BN12" i="9"/>
  <c r="AX12" i="9"/>
  <c r="BW12" i="9"/>
  <c r="BQ12" i="9"/>
  <c r="BH12" i="9"/>
  <c r="BB12" i="9"/>
  <c r="BV12" i="9"/>
  <c r="AV12" i="9"/>
  <c r="BG12" i="9"/>
  <c r="BA12" i="9"/>
  <c r="BT12" i="9"/>
  <c r="CN12" i="9"/>
  <c r="AY12" i="9"/>
  <c r="BY12" i="9"/>
  <c r="BS12" i="9"/>
  <c r="CS43" i="9"/>
  <c r="CS65" i="9"/>
  <c r="CO43" i="9"/>
  <c r="CO46" i="9" s="1"/>
</calcChain>
</file>

<file path=xl/comments1.xml><?xml version="1.0" encoding="utf-8"?>
<comments xmlns="http://schemas.openxmlformats.org/spreadsheetml/2006/main">
  <authors>
    <author>Windows User</author>
  </authors>
  <commentList>
    <comment ref="BY4" authorId="0" shapeId="0">
      <text>
        <r>
          <rPr>
            <b/>
            <sz val="9"/>
            <rFont val="Tahoma"/>
            <family val="2"/>
          </rPr>
          <t>Windows User: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<sst xmlns="http://schemas.openxmlformats.org/spreadsheetml/2006/main" count="225" uniqueCount="108">
  <si>
    <t xml:space="preserve">  Đơn vị: Sở Y tế Nghệ An</t>
  </si>
  <si>
    <t>ĐVT: Triệu đồng</t>
  </si>
  <si>
    <t>ĐVT: triệu đồng</t>
  </si>
  <si>
    <t xml:space="preserve">
TT </t>
  </si>
  <si>
    <t>Nội dung</t>
  </si>
  <si>
    <t>VP Sở Y tế</t>
  </si>
  <si>
    <t>BV sản Nhi</t>
  </si>
  <si>
    <t>BV Phổi</t>
  </si>
  <si>
    <t>BV Tâm thần</t>
  </si>
  <si>
    <t>BV Y học cổ truyền</t>
  </si>
  <si>
    <t>BV phục hồi chức năng</t>
  </si>
  <si>
    <t>BV Nội tiết</t>
  </si>
  <si>
    <t>BV ĐK Tây Bắc</t>
  </si>
  <si>
    <t>BV ĐK Tây Nam</t>
  </si>
  <si>
    <t>BV Ung bướu</t>
  </si>
  <si>
    <t>BV Chấn thương</t>
  </si>
  <si>
    <t>BV Mắt</t>
  </si>
  <si>
    <t>BV ĐK Nghi Lộc</t>
  </si>
  <si>
    <t>BV ĐK Diễn Châu</t>
  </si>
  <si>
    <t>BV ĐK Quỳnh Lưu</t>
  </si>
  <si>
    <t>BV ĐK Yên Thành</t>
  </si>
  <si>
    <t>BV ĐK Đô Lương</t>
  </si>
  <si>
    <t>BV ĐK Thanh Chương</t>
  </si>
  <si>
    <t>BV ĐK TP Vinh</t>
  </si>
  <si>
    <t>BV da liễu</t>
  </si>
  <si>
    <t>TT kiểm soát Bệnh tật</t>
  </si>
  <si>
    <t>TT Kiểm nghiệm</t>
  </si>
  <si>
    <t>TT giám định y khoa</t>
  </si>
  <si>
    <t>TT  HH truyền máu</t>
  </si>
  <si>
    <t>TT Pháp y</t>
  </si>
  <si>
    <t>Dự toán năm</t>
  </si>
  <si>
    <t>I</t>
  </si>
  <si>
    <t>Tổng số thu, chi, nộp NS phí, lệ phí</t>
  </si>
  <si>
    <t>Số thu phí, lệ phí</t>
  </si>
  <si>
    <t>Số phí nộp NSNN</t>
  </si>
  <si>
    <t>Số được phép chi từ nguồn phí để lại</t>
  </si>
  <si>
    <t>Số ước đã chi</t>
  </si>
  <si>
    <t>Dự toán chi NSNN</t>
  </si>
  <si>
    <t>KP quản lý hành chính</t>
  </si>
  <si>
    <t>1.1</t>
  </si>
  <si>
    <t>KP hoạt động sự nghiệp</t>
  </si>
  <si>
    <t>2.1</t>
  </si>
  <si>
    <t>KPCTMT Quốc gia</t>
  </si>
  <si>
    <t>KP chương trình nông thôn mới</t>
  </si>
  <si>
    <t>KP CT nâng cao thể trạng, tầm vóc người dân tộc thiểu số PC suy dinh dưỡng trẻ em</t>
  </si>
  <si>
    <t>Kinh phí XDCB</t>
  </si>
  <si>
    <t>KP Chương trình mục tiêu y tế- Dân số</t>
  </si>
  <si>
    <t>PC một số BTN NH và các bệnh không lây nhiễm</t>
  </si>
  <si>
    <t xml:space="preserve">Hoạt động phòng, chống Phong </t>
  </si>
  <si>
    <t xml:space="preserve">PC  Lao </t>
  </si>
  <si>
    <t xml:space="preserve">PC  sốt rét </t>
  </si>
  <si>
    <t xml:space="preserve"> PC Sốt xuất huyết</t>
  </si>
  <si>
    <t>Bảo vệ sức khỏe Tâm thần</t>
  </si>
  <si>
    <t xml:space="preserve">Hoạt động PC  đái tháo đường </t>
  </si>
  <si>
    <t xml:space="preserve">Bệnh phổi tắc nghẽn mãn tính </t>
  </si>
  <si>
    <t xml:space="preserve">Hoạt động Y tế học đường </t>
  </si>
  <si>
    <t xml:space="preserve">PC Ung thư </t>
  </si>
  <si>
    <t>Hoạt động PC  Tim mạch, Tăng huyết áp</t>
  </si>
  <si>
    <t>Tiêm chủng mở rộng</t>
  </si>
  <si>
    <t xml:space="preserve"> Dân số và Phát triển</t>
  </si>
  <si>
    <t>3,3,1</t>
  </si>
  <si>
    <t>HĐ Dân số KHHGĐ</t>
  </si>
  <si>
    <t>3,3,2</t>
  </si>
  <si>
    <t>HĐ CSSKSS</t>
  </si>
  <si>
    <t>3,3,3</t>
  </si>
  <si>
    <t>HĐ cải thiện tình trạng dinh dưỡng trẻ em</t>
  </si>
  <si>
    <t>An toàn thực phẩm</t>
  </si>
  <si>
    <t>Phòng chống HIV/AIDS</t>
  </si>
  <si>
    <t xml:space="preserve">Đảm bảo máu an toàn </t>
  </si>
  <si>
    <t>Quân dân y kết hợp</t>
  </si>
  <si>
    <t>Theo dõi, giám sát, truyền thông</t>
  </si>
  <si>
    <t>KP Chương trình mục tiêu - trung ương</t>
  </si>
  <si>
    <t xml:space="preserve">PC  Phong </t>
  </si>
  <si>
    <t>Bảo vệ  SK Tâm thần</t>
  </si>
  <si>
    <t xml:space="preserve">PC  đái tháo đường </t>
  </si>
  <si>
    <t xml:space="preserve">Bệnh phổi tắc nghẽn </t>
  </si>
  <si>
    <t xml:space="preserve"> Y tế học đường </t>
  </si>
  <si>
    <t>PC  Tim mạch, Tăng huyết áp</t>
  </si>
  <si>
    <t>cải thiện tình trạng dinh dưỡng trẻ em</t>
  </si>
  <si>
    <t>3.3.4</t>
  </si>
  <si>
    <t>HĐ PHCN người khuyết tật</t>
  </si>
  <si>
    <t>3.3.5</t>
  </si>
  <si>
    <t>HĐ chăm sóc sức khỏe người cao tuổi</t>
  </si>
  <si>
    <t>Kinh phí không tự chủ 2024 chuyển 2025</t>
  </si>
  <si>
    <t>Kinh phí không tự chủ 2025</t>
  </si>
  <si>
    <t xml:space="preserve"> Kinh phí  tự chủ 2024 chuyển 2025</t>
  </si>
  <si>
    <t xml:space="preserve"> Kinh phí  tự chủ 2025</t>
  </si>
  <si>
    <t xml:space="preserve">KP đối ứng các Dự án </t>
  </si>
  <si>
    <t>CTMT 2024 chuyển sang</t>
  </si>
  <si>
    <t>CTMT 2025,  gồm:</t>
  </si>
  <si>
    <t>KP ghi thu ghi chi nước ngoài thuộc nguồn thu NS địa phương</t>
  </si>
  <si>
    <t>KP 2024 chuyển sang 2025</t>
  </si>
  <si>
    <t>KP năm 2025</t>
  </si>
  <si>
    <t>Kinh phí 2024 chuyển 2025</t>
  </si>
  <si>
    <t>Kinh phí 2025</t>
  </si>
  <si>
    <t>Kinh phí  tự chủ 2025</t>
  </si>
  <si>
    <t>KP CTMT phát triển KTXH vùng đồng bào dân tộc thiểu số và miền núi.</t>
  </si>
  <si>
    <t>CTMT giảm nghèo bền vững</t>
  </si>
  <si>
    <t>CÔNG KHAI TÌNH HÌNH THỰC HIỆN  DỰ TOÁN  NGÂN SÁCH QUÝ 2 VÀ 6 THÁNG ĐẦU NĂM 2025</t>
  </si>
  <si>
    <t>Ước thực hiện quý 2</t>
  </si>
  <si>
    <t>Ước thực hiện 6 tháng đầu năm</t>
  </si>
  <si>
    <t>Trung tâm bảo trợ xã hội</t>
  </si>
  <si>
    <t>Làng trẻ em SOS</t>
  </si>
  <si>
    <t>Trung tâm công tác xã hội</t>
  </si>
  <si>
    <t>Quỹ bảo trợ trẻ em</t>
  </si>
  <si>
    <t>KP 2024  chuyển 2025</t>
  </si>
  <si>
    <t>BV hữu nghị đa khoa</t>
  </si>
  <si>
    <t>(kèm theo Quyết định số 1267/QĐ-SYT ngày 15 tháng 07 năm 2025 của Sở Y tế Nghệ 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</si>
</sst>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#,##0.0"/>
    <numFmt numFmtId="166" formatCode="0.0"/>
  </numFmts>
  <fonts count="30" x14ac:knownFonts="1">
    <font>
      <sz val="11"/>
      <color theme="1"/>
      <name val="Calibri"/>
      <charset val="163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.Vn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.VnTime"/>
      <family val="2"/>
    </font>
    <font>
      <i/>
      <sz val="10"/>
      <name val="Times New Roman"/>
      <family val="1"/>
    </font>
    <font>
      <i/>
      <sz val="10"/>
      <name val=".VnTime"/>
      <family val="2"/>
    </font>
    <font>
      <sz val="10"/>
      <name val=".VnTime"/>
      <family val="2"/>
    </font>
    <font>
      <b/>
      <i/>
      <sz val="10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5" fillId="0" borderId="0"/>
  </cellStyleXfs>
  <cellXfs count="177">
    <xf numFmtId="0" fontId="0" fillId="0" borderId="0" xfId="0"/>
    <xf numFmtId="0" fontId="11" fillId="0" borderId="6" xfId="0" applyFont="1" applyBorder="1" applyAlignment="1">
      <alignment horizontal="center"/>
    </xf>
    <xf numFmtId="3" fontId="12" fillId="0" borderId="6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6" xfId="0" applyFont="1" applyBorder="1" applyAlignment="1">
      <alignment horizontal="center"/>
    </xf>
    <xf numFmtId="3" fontId="13" fillId="0" borderId="6" xfId="6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/>
    </xf>
    <xf numFmtId="0" fontId="12" fillId="0" borderId="8" xfId="0" applyFont="1" applyBorder="1" applyAlignment="1">
      <alignment vertical="center" wrapText="1"/>
    </xf>
    <xf numFmtId="3" fontId="12" fillId="0" borderId="8" xfId="6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3" fontId="12" fillId="0" borderId="1" xfId="6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3" fontId="15" fillId="0" borderId="0" xfId="0" applyNumberFormat="1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vertical="center" wrapText="1"/>
    </xf>
    <xf numFmtId="3" fontId="22" fillId="0" borderId="7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/>
    </xf>
    <xf numFmtId="0" fontId="22" fillId="0" borderId="0" xfId="0" applyFont="1"/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vertical="center" wrapText="1"/>
    </xf>
    <xf numFmtId="3" fontId="22" fillId="0" borderId="6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/>
    </xf>
    <xf numFmtId="3" fontId="10" fillId="0" borderId="6" xfId="6" applyNumberFormat="1" applyFont="1" applyBorder="1" applyAlignment="1">
      <alignment horizontal="right" vertical="center"/>
    </xf>
    <xf numFmtId="165" fontId="10" fillId="0" borderId="6" xfId="6" applyNumberFormat="1" applyFont="1" applyBorder="1" applyAlignment="1">
      <alignment horizontal="right" vertical="center"/>
    </xf>
    <xf numFmtId="0" fontId="10" fillId="0" borderId="0" xfId="0" applyFont="1"/>
    <xf numFmtId="0" fontId="23" fillId="0" borderId="0" xfId="0" applyFont="1" applyAlignment="1">
      <alignment vertical="center"/>
    </xf>
    <xf numFmtId="3" fontId="10" fillId="0" borderId="0" xfId="6" applyNumberFormat="1" applyFont="1" applyAlignment="1">
      <alignment horizontal="right" vertical="center"/>
    </xf>
    <xf numFmtId="0" fontId="24" fillId="0" borderId="6" xfId="0" applyFont="1" applyBorder="1" applyAlignment="1">
      <alignment horizontal="center"/>
    </xf>
    <xf numFmtId="4" fontId="10" fillId="0" borderId="6" xfId="6" applyNumberFormat="1" applyFont="1" applyBorder="1" applyAlignment="1">
      <alignment horizontal="right" vertical="center"/>
    </xf>
    <xf numFmtId="3" fontId="22" fillId="0" borderId="6" xfId="6" applyNumberFormat="1" applyFont="1" applyBorder="1" applyAlignment="1">
      <alignment horizontal="right" vertical="center"/>
    </xf>
    <xf numFmtId="4" fontId="22" fillId="0" borderId="6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3" fillId="0" borderId="8" xfId="0" applyFont="1" applyBorder="1" applyAlignment="1">
      <alignment wrapText="1"/>
    </xf>
    <xf numFmtId="4" fontId="13" fillId="0" borderId="6" xfId="0" applyNumberFormat="1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3" fontId="22" fillId="0" borderId="7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10" fillId="0" borderId="6" xfId="0" applyFont="1" applyBorder="1" applyAlignment="1">
      <alignment horizontal="lef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4" fillId="0" borderId="6" xfId="11" applyFont="1" applyBorder="1" applyAlignment="1">
      <alignment vertical="center" wrapText="1"/>
    </xf>
    <xf numFmtId="3" fontId="26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3" fontId="22" fillId="0" borderId="6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/>
    </xf>
    <xf numFmtId="0" fontId="24" fillId="0" borderId="8" xfId="0" applyFont="1" applyBorder="1" applyAlignment="1">
      <alignment vertical="center" wrapText="1"/>
    </xf>
    <xf numFmtId="3" fontId="24" fillId="0" borderId="6" xfId="6" applyNumberFormat="1" applyFont="1" applyBorder="1" applyAlignment="1">
      <alignment horizontal="right" vertical="center"/>
    </xf>
    <xf numFmtId="3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165" fontId="24" fillId="0" borderId="6" xfId="6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4" fontId="24" fillId="0" borderId="6" xfId="6" applyNumberFormat="1" applyFont="1" applyBorder="1" applyAlignment="1">
      <alignment horizontal="right" vertical="center"/>
    </xf>
    <xf numFmtId="3" fontId="16" fillId="0" borderId="0" xfId="0" applyNumberFormat="1" applyFont="1"/>
    <xf numFmtId="4" fontId="16" fillId="0" borderId="0" xfId="0" applyNumberFormat="1" applyFont="1"/>
    <xf numFmtId="3" fontId="16" fillId="0" borderId="0" xfId="0" applyNumberFormat="1" applyFont="1" applyFill="1"/>
    <xf numFmtId="3" fontId="15" fillId="0" borderId="0" xfId="0" applyNumberFormat="1" applyFont="1" applyFill="1"/>
    <xf numFmtId="4" fontId="18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center"/>
    </xf>
    <xf numFmtId="3" fontId="16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17" fillId="0" borderId="0" xfId="0" applyNumberFormat="1" applyFont="1" applyFill="1" applyAlignment="1">
      <alignment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vertical="center" wrapText="1"/>
    </xf>
    <xf numFmtId="165" fontId="22" fillId="0" borderId="7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3" fontId="22" fillId="0" borderId="6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165" fontId="22" fillId="0" borderId="6" xfId="0" applyNumberFormat="1" applyFont="1" applyBorder="1" applyAlignment="1">
      <alignment vertical="center" wrapText="1"/>
    </xf>
    <xf numFmtId="1" fontId="10" fillId="0" borderId="6" xfId="7" applyNumberFormat="1" applyFont="1" applyBorder="1" applyAlignment="1">
      <alignment horizontal="right" vertical="center"/>
    </xf>
    <xf numFmtId="4" fontId="10" fillId="0" borderId="6" xfId="7" applyNumberFormat="1" applyFont="1" applyBorder="1" applyAlignment="1">
      <alignment horizontal="right" vertical="center"/>
    </xf>
    <xf numFmtId="1" fontId="10" fillId="0" borderId="6" xfId="7" applyNumberFormat="1" applyFont="1" applyFill="1" applyBorder="1" applyAlignment="1">
      <alignment horizontal="right" vertical="center"/>
    </xf>
    <xf numFmtId="1" fontId="10" fillId="0" borderId="6" xfId="6" applyNumberFormat="1" applyFont="1" applyBorder="1" applyAlignment="1">
      <alignment horizontal="right" vertical="center"/>
    </xf>
    <xf numFmtId="3" fontId="10" fillId="0" borderId="6" xfId="10" applyNumberFormat="1" applyFont="1" applyBorder="1" applyAlignment="1">
      <alignment horizontal="right" vertical="center"/>
    </xf>
    <xf numFmtId="3" fontId="10" fillId="0" borderId="6" xfId="10" applyNumberFormat="1" applyFont="1" applyFill="1" applyBorder="1" applyAlignment="1">
      <alignment horizontal="right" vertical="center"/>
    </xf>
    <xf numFmtId="3" fontId="10" fillId="0" borderId="6" xfId="7" applyNumberFormat="1" applyFont="1" applyBorder="1" applyAlignment="1">
      <alignment horizontal="right" vertical="center"/>
    </xf>
    <xf numFmtId="3" fontId="10" fillId="0" borderId="6" xfId="7" applyNumberFormat="1" applyFont="1" applyFill="1" applyBorder="1" applyAlignment="1">
      <alignment horizontal="right" vertical="center"/>
    </xf>
    <xf numFmtId="166" fontId="10" fillId="0" borderId="6" xfId="6" applyNumberFormat="1" applyFont="1" applyBorder="1" applyAlignment="1">
      <alignment horizontal="right" vertical="center"/>
    </xf>
    <xf numFmtId="165" fontId="10" fillId="0" borderId="6" xfId="10" applyNumberFormat="1" applyFont="1" applyBorder="1" applyAlignment="1">
      <alignment horizontal="right" vertical="center"/>
    </xf>
    <xf numFmtId="3" fontId="10" fillId="0" borderId="6" xfId="6" applyNumberFormat="1" applyFont="1" applyFill="1" applyBorder="1" applyAlignment="1">
      <alignment horizontal="right" vertical="center"/>
    </xf>
    <xf numFmtId="165" fontId="22" fillId="0" borderId="6" xfId="6" applyNumberFormat="1" applyFont="1" applyFill="1" applyBorder="1" applyAlignment="1">
      <alignment horizontal="right" vertical="center"/>
    </xf>
    <xf numFmtId="3" fontId="24" fillId="0" borderId="6" xfId="0" applyNumberFormat="1" applyFont="1" applyBorder="1" applyAlignment="1">
      <alignment vertical="center" wrapText="1"/>
    </xf>
    <xf numFmtId="4" fontId="24" fillId="0" borderId="6" xfId="0" applyNumberFormat="1" applyFont="1" applyBorder="1" applyAlignment="1">
      <alignment vertical="center" wrapText="1"/>
    </xf>
    <xf numFmtId="3" fontId="24" fillId="0" borderId="6" xfId="0" applyNumberFormat="1" applyFont="1" applyFill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3" fontId="12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3" fontId="13" fillId="0" borderId="6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Border="1" applyAlignment="1">
      <alignment horizontal="right" vertical="center" wrapText="1"/>
    </xf>
    <xf numFmtId="3" fontId="22" fillId="0" borderId="7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Fill="1" applyBorder="1" applyAlignment="1">
      <alignment horizontal="right" vertical="center" wrapText="1"/>
    </xf>
    <xf numFmtId="4" fontId="10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4" fontId="22" fillId="0" borderId="6" xfId="0" applyNumberFormat="1" applyFont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9" fillId="0" borderId="11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2">
    <cellStyle name="Comma 2" xfId="1"/>
    <cellStyle name="Comma 3" xfId="2"/>
    <cellStyle name="Comma 4" xfId="3"/>
    <cellStyle name="Normal" xfId="0" builtinId="0"/>
    <cellStyle name="Normal 2" xfId="4"/>
    <cellStyle name="Normal 2 2" xfId="5"/>
    <cellStyle name="Normal 24" xfId="6"/>
    <cellStyle name="Normal 3" xfId="7"/>
    <cellStyle name="Normal 4" xfId="8"/>
    <cellStyle name="Normal 5" xfId="9"/>
    <cellStyle name="Normal 8" xfId="10"/>
    <cellStyle name="Normal_Tong hop DT 2007 ngay 5-10 phong Van xa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C88"/>
  <sheetViews>
    <sheetView tabSelected="1" workbookViewId="0">
      <pane xSplit="2" ySplit="5" topLeftCell="C33" activePane="bottomRight" state="frozenSplit"/>
      <selection pane="topRight"/>
      <selection pane="bottomLeft"/>
      <selection pane="bottomRight" activeCell="C42" sqref="C42"/>
    </sheetView>
  </sheetViews>
  <sheetFormatPr defaultColWidth="9.109375" defaultRowHeight="18" x14ac:dyDescent="0.35"/>
  <cols>
    <col min="1" max="1" width="5" style="24" customWidth="1"/>
    <col min="2" max="2" width="31.5546875" style="25" customWidth="1"/>
    <col min="3" max="8" width="7.33203125" style="26" customWidth="1"/>
    <col min="9" max="10" width="6.33203125" style="111" customWidth="1"/>
    <col min="11" max="11" width="7.88671875" style="111" customWidth="1"/>
    <col min="12" max="14" width="6.44140625" style="111" customWidth="1"/>
    <col min="15" max="17" width="6.88671875" style="111" customWidth="1"/>
    <col min="18" max="20" width="6.5546875" style="27" customWidth="1"/>
    <col min="21" max="23" width="7" style="27" customWidth="1"/>
    <col min="24" max="24" width="7.6640625" style="112" customWidth="1"/>
    <col min="25" max="25" width="7.109375" style="112" customWidth="1"/>
    <col min="26" max="26" width="7.109375" style="27" customWidth="1"/>
    <col min="27" max="29" width="6.5546875" style="27" customWidth="1"/>
    <col min="30" max="32" width="6.88671875" style="27" customWidth="1"/>
    <col min="33" max="34" width="7.33203125" style="114" customWidth="1"/>
    <col min="35" max="35" width="7.6640625" style="114" customWidth="1"/>
    <col min="36" max="37" width="6.33203125" style="114" customWidth="1"/>
    <col min="38" max="38" width="6.33203125" style="27" customWidth="1"/>
    <col min="39" max="41" width="6.88671875" style="27" customWidth="1"/>
    <col min="42" max="56" width="8.44140625" style="27" customWidth="1"/>
    <col min="57" max="57" width="8.77734375" style="27" customWidth="1"/>
    <col min="58" max="58" width="6.88671875" style="27" customWidth="1"/>
    <col min="59" max="59" width="6.33203125" style="27" customWidth="1"/>
    <col min="60" max="62" width="10" style="27" customWidth="1"/>
    <col min="63" max="65" width="8.44140625" style="27" customWidth="1"/>
    <col min="66" max="71" width="8.44140625" style="114" customWidth="1"/>
    <col min="72" max="73" width="8.44140625" style="27" customWidth="1"/>
    <col min="74" max="74" width="8.44140625" style="114" customWidth="1"/>
    <col min="75" max="92" width="8.44140625" style="27" customWidth="1"/>
    <col min="93" max="93" width="10" style="27" customWidth="1"/>
    <col min="94" max="96" width="6.44140625" style="27" hidden="1" customWidth="1"/>
    <col min="97" max="97" width="9.109375" style="25" hidden="1" customWidth="1"/>
    <col min="98" max="108" width="9.109375" style="25"/>
    <col min="109" max="16384" width="9.109375" style="23"/>
  </cols>
  <sheetData>
    <row r="1" spans="1:133" x14ac:dyDescent="0.35">
      <c r="A1" s="174" t="s">
        <v>0</v>
      </c>
      <c r="B1" s="174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103"/>
      <c r="S1" s="103"/>
      <c r="T1" s="103"/>
      <c r="U1" s="103"/>
      <c r="V1" s="103"/>
      <c r="W1" s="103"/>
      <c r="X1" s="104"/>
      <c r="Y1" s="104"/>
      <c r="Z1" s="103"/>
      <c r="AA1" s="103"/>
      <c r="AB1" s="103"/>
      <c r="AC1" s="103"/>
      <c r="AD1" s="103"/>
      <c r="AE1" s="103"/>
      <c r="AF1" s="103"/>
      <c r="AG1" s="105"/>
      <c r="AH1" s="105"/>
      <c r="AI1" s="105"/>
      <c r="AJ1" s="105"/>
      <c r="AK1" s="105"/>
      <c r="AL1" s="103"/>
      <c r="AM1" s="103"/>
      <c r="AN1" s="103"/>
      <c r="AO1" s="103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106"/>
      <c r="BO1" s="106"/>
      <c r="BP1" s="106"/>
      <c r="BQ1" s="106"/>
      <c r="BR1" s="106"/>
      <c r="BS1" s="106"/>
      <c r="BT1" s="21"/>
      <c r="BU1" s="21"/>
      <c r="BV1" s="106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2"/>
      <c r="EC1" s="22"/>
    </row>
    <row r="2" spans="1:133" x14ac:dyDescent="0.35">
      <c r="A2" s="175" t="s">
        <v>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99"/>
      <c r="V2" s="99"/>
      <c r="W2" s="99"/>
      <c r="X2" s="107"/>
      <c r="Y2" s="107"/>
      <c r="Z2" s="99"/>
      <c r="AA2" s="99"/>
      <c r="AB2" s="99"/>
      <c r="AC2" s="99"/>
      <c r="AD2" s="99"/>
      <c r="AE2" s="99"/>
      <c r="AF2" s="99"/>
      <c r="AG2" s="108"/>
      <c r="AH2" s="108"/>
      <c r="AI2" s="108"/>
      <c r="AJ2" s="108"/>
      <c r="AK2" s="108"/>
      <c r="AL2" s="99"/>
      <c r="AM2" s="99"/>
      <c r="AN2" s="99"/>
      <c r="AO2" s="99"/>
      <c r="AP2" s="99"/>
      <c r="AQ2" s="99"/>
      <c r="AR2" s="99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106"/>
      <c r="BO2" s="106"/>
      <c r="BP2" s="106"/>
      <c r="BQ2" s="106"/>
      <c r="BR2" s="106"/>
      <c r="BS2" s="106"/>
      <c r="BT2" s="21"/>
      <c r="BU2" s="21"/>
      <c r="BV2" s="106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2"/>
      <c r="EC2" s="22"/>
    </row>
    <row r="3" spans="1:133" x14ac:dyDescent="0.35">
      <c r="A3" s="176" t="s">
        <v>107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00"/>
      <c r="V3" s="100"/>
      <c r="W3" s="100"/>
      <c r="X3" s="109"/>
      <c r="Y3" s="109"/>
      <c r="Z3" s="100"/>
      <c r="AA3" s="100"/>
      <c r="AB3" s="100"/>
      <c r="AC3" s="100"/>
      <c r="AD3" s="100"/>
      <c r="AE3" s="100"/>
      <c r="AF3" s="100"/>
      <c r="AG3" s="110"/>
      <c r="AH3" s="110"/>
      <c r="AI3" s="110"/>
      <c r="AJ3" s="110"/>
      <c r="AK3" s="110"/>
      <c r="AL3" s="100"/>
      <c r="AM3" s="100"/>
      <c r="AN3" s="100"/>
      <c r="AO3" s="100"/>
      <c r="AP3" s="100"/>
      <c r="AQ3" s="100"/>
      <c r="AR3" s="100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106"/>
      <c r="BO3" s="106"/>
      <c r="BP3" s="106"/>
      <c r="BQ3" s="106"/>
      <c r="BR3" s="106"/>
      <c r="BS3" s="106"/>
      <c r="BT3" s="21"/>
      <c r="BU3" s="21"/>
      <c r="BV3" s="106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2"/>
      <c r="EC3" s="22"/>
    </row>
    <row r="4" spans="1:133" ht="18.75" customHeight="1" x14ac:dyDescent="0.35">
      <c r="N4" s="166" t="s">
        <v>1</v>
      </c>
      <c r="O4" s="166"/>
      <c r="P4" s="166"/>
      <c r="Q4" s="166"/>
      <c r="R4" s="98"/>
      <c r="S4" s="98"/>
      <c r="T4" s="98"/>
      <c r="AC4" s="166" t="s">
        <v>1</v>
      </c>
      <c r="AD4" s="166"/>
      <c r="AE4" s="166"/>
      <c r="AF4" s="166"/>
      <c r="AG4" s="173"/>
      <c r="AH4" s="173"/>
      <c r="AI4" s="173"/>
      <c r="AJ4" s="173"/>
      <c r="AK4" s="173"/>
      <c r="AL4" s="173"/>
      <c r="AM4" s="173"/>
      <c r="AN4" s="97"/>
      <c r="AO4" s="98"/>
      <c r="AP4" s="98"/>
      <c r="AQ4" s="166" t="s">
        <v>1</v>
      </c>
      <c r="AR4" s="166"/>
      <c r="AS4" s="166"/>
      <c r="AT4" s="166"/>
      <c r="BD4" s="166" t="s">
        <v>2</v>
      </c>
      <c r="BE4" s="166"/>
      <c r="BF4" s="166"/>
      <c r="BG4" s="166"/>
      <c r="BH4" s="98"/>
      <c r="BI4" s="98"/>
      <c r="BJ4" s="98"/>
      <c r="BK4" s="98"/>
      <c r="BL4" s="113"/>
      <c r="BQ4" s="165" t="s">
        <v>2</v>
      </c>
      <c r="BR4" s="165"/>
      <c r="BS4" s="165"/>
      <c r="BY4" s="98"/>
      <c r="BZ4" s="98"/>
      <c r="CA4" s="98"/>
      <c r="CB4" s="98"/>
      <c r="CC4" s="166" t="s">
        <v>2</v>
      </c>
      <c r="CD4" s="166"/>
      <c r="CE4" s="166"/>
      <c r="CF4" s="98"/>
      <c r="CG4" s="98"/>
      <c r="CH4" s="98"/>
      <c r="CI4" s="98"/>
      <c r="CJ4" s="98"/>
      <c r="CK4" s="98"/>
      <c r="CL4" s="98"/>
      <c r="CM4" s="98"/>
      <c r="CN4" s="98"/>
    </row>
    <row r="5" spans="1:133" s="4" customFormat="1" ht="86.25" customHeight="1" x14ac:dyDescent="0.3">
      <c r="A5" s="87" t="s">
        <v>3</v>
      </c>
      <c r="B5" s="87" t="s">
        <v>4</v>
      </c>
      <c r="C5" s="170" t="s">
        <v>5</v>
      </c>
      <c r="D5" s="171"/>
      <c r="E5" s="172"/>
      <c r="F5" s="167" t="s">
        <v>106</v>
      </c>
      <c r="G5" s="168"/>
      <c r="H5" s="169"/>
      <c r="I5" s="167" t="s">
        <v>6</v>
      </c>
      <c r="J5" s="168"/>
      <c r="K5" s="169"/>
      <c r="L5" s="167" t="s">
        <v>7</v>
      </c>
      <c r="M5" s="168"/>
      <c r="N5" s="169"/>
      <c r="O5" s="167" t="s">
        <v>8</v>
      </c>
      <c r="P5" s="168"/>
      <c r="Q5" s="169"/>
      <c r="R5" s="167" t="s">
        <v>9</v>
      </c>
      <c r="S5" s="168"/>
      <c r="T5" s="169"/>
      <c r="U5" s="167" t="s">
        <v>10</v>
      </c>
      <c r="V5" s="168"/>
      <c r="W5" s="169"/>
      <c r="X5" s="167" t="s">
        <v>11</v>
      </c>
      <c r="Y5" s="168"/>
      <c r="Z5" s="169"/>
      <c r="AA5" s="167" t="s">
        <v>12</v>
      </c>
      <c r="AB5" s="168"/>
      <c r="AC5" s="169"/>
      <c r="AD5" s="167" t="s">
        <v>13</v>
      </c>
      <c r="AE5" s="168"/>
      <c r="AF5" s="169"/>
      <c r="AG5" s="170" t="s">
        <v>14</v>
      </c>
      <c r="AH5" s="171"/>
      <c r="AI5" s="172"/>
      <c r="AJ5" s="167" t="s">
        <v>15</v>
      </c>
      <c r="AK5" s="168"/>
      <c r="AL5" s="169"/>
      <c r="AM5" s="167" t="s">
        <v>16</v>
      </c>
      <c r="AN5" s="168"/>
      <c r="AO5" s="169"/>
      <c r="AP5" s="167" t="s">
        <v>17</v>
      </c>
      <c r="AQ5" s="168"/>
      <c r="AR5" s="169"/>
      <c r="AS5" s="167" t="s">
        <v>18</v>
      </c>
      <c r="AT5" s="168"/>
      <c r="AU5" s="169"/>
      <c r="AV5" s="167" t="s">
        <v>19</v>
      </c>
      <c r="AW5" s="168"/>
      <c r="AX5" s="169"/>
      <c r="AY5" s="170" t="s">
        <v>20</v>
      </c>
      <c r="AZ5" s="171"/>
      <c r="BA5" s="172"/>
      <c r="BB5" s="167" t="s">
        <v>21</v>
      </c>
      <c r="BC5" s="168"/>
      <c r="BD5" s="169"/>
      <c r="BE5" s="167" t="s">
        <v>22</v>
      </c>
      <c r="BF5" s="168"/>
      <c r="BG5" s="169"/>
      <c r="BH5" s="167" t="s">
        <v>23</v>
      </c>
      <c r="BI5" s="168"/>
      <c r="BJ5" s="169"/>
      <c r="BK5" s="167" t="s">
        <v>24</v>
      </c>
      <c r="BL5" s="168"/>
      <c r="BM5" s="169"/>
      <c r="BN5" s="170" t="s">
        <v>25</v>
      </c>
      <c r="BO5" s="171"/>
      <c r="BP5" s="172"/>
      <c r="BQ5" s="170" t="s">
        <v>26</v>
      </c>
      <c r="BR5" s="171"/>
      <c r="BS5" s="172"/>
      <c r="BT5" s="170" t="s">
        <v>27</v>
      </c>
      <c r="BU5" s="171"/>
      <c r="BV5" s="172"/>
      <c r="BW5" s="167" t="s">
        <v>28</v>
      </c>
      <c r="BX5" s="168"/>
      <c r="BY5" s="169"/>
      <c r="BZ5" s="167" t="s">
        <v>101</v>
      </c>
      <c r="CA5" s="168"/>
      <c r="CB5" s="169"/>
      <c r="CC5" s="167" t="s">
        <v>102</v>
      </c>
      <c r="CD5" s="168"/>
      <c r="CE5" s="169"/>
      <c r="CF5" s="167" t="s">
        <v>103</v>
      </c>
      <c r="CG5" s="168"/>
      <c r="CH5" s="169"/>
      <c r="CI5" s="167" t="s">
        <v>104</v>
      </c>
      <c r="CJ5" s="168"/>
      <c r="CK5" s="169"/>
      <c r="CL5" s="167" t="s">
        <v>29</v>
      </c>
      <c r="CM5" s="168"/>
      <c r="CN5" s="169"/>
      <c r="CO5" s="88"/>
      <c r="CP5" s="88"/>
      <c r="CQ5" s="88"/>
      <c r="CR5" s="88"/>
    </row>
    <row r="6" spans="1:133" s="4" customFormat="1" ht="70.2" customHeight="1" x14ac:dyDescent="0.3">
      <c r="A6" s="87"/>
      <c r="B6" s="87"/>
      <c r="C6" s="89" t="s">
        <v>30</v>
      </c>
      <c r="D6" s="89" t="s">
        <v>99</v>
      </c>
      <c r="E6" s="89" t="s">
        <v>100</v>
      </c>
      <c r="F6" s="89" t="s">
        <v>30</v>
      </c>
      <c r="G6" s="89" t="s">
        <v>99</v>
      </c>
      <c r="H6" s="89" t="s">
        <v>100</v>
      </c>
      <c r="I6" s="89" t="s">
        <v>30</v>
      </c>
      <c r="J6" s="89" t="s">
        <v>99</v>
      </c>
      <c r="K6" s="89" t="s">
        <v>100</v>
      </c>
      <c r="L6" s="89" t="s">
        <v>30</v>
      </c>
      <c r="M6" s="89" t="s">
        <v>99</v>
      </c>
      <c r="N6" s="89" t="s">
        <v>100</v>
      </c>
      <c r="O6" s="89" t="s">
        <v>30</v>
      </c>
      <c r="P6" s="89" t="s">
        <v>99</v>
      </c>
      <c r="Q6" s="89" t="s">
        <v>100</v>
      </c>
      <c r="R6" s="89" t="s">
        <v>30</v>
      </c>
      <c r="S6" s="89" t="s">
        <v>99</v>
      </c>
      <c r="T6" s="89" t="s">
        <v>100</v>
      </c>
      <c r="U6" s="89" t="s">
        <v>30</v>
      </c>
      <c r="V6" s="89" t="s">
        <v>99</v>
      </c>
      <c r="W6" s="89" t="s">
        <v>100</v>
      </c>
      <c r="X6" s="115" t="s">
        <v>30</v>
      </c>
      <c r="Y6" s="89" t="s">
        <v>99</v>
      </c>
      <c r="Z6" s="89" t="s">
        <v>100</v>
      </c>
      <c r="AA6" s="89" t="s">
        <v>30</v>
      </c>
      <c r="AB6" s="89" t="s">
        <v>99</v>
      </c>
      <c r="AC6" s="89" t="s">
        <v>100</v>
      </c>
      <c r="AD6" s="89" t="s">
        <v>30</v>
      </c>
      <c r="AE6" s="89" t="s">
        <v>99</v>
      </c>
      <c r="AF6" s="89" t="s">
        <v>100</v>
      </c>
      <c r="AG6" s="116" t="s">
        <v>30</v>
      </c>
      <c r="AH6" s="89" t="s">
        <v>99</v>
      </c>
      <c r="AI6" s="89" t="s">
        <v>100</v>
      </c>
      <c r="AJ6" s="116" t="s">
        <v>30</v>
      </c>
      <c r="AK6" s="89" t="s">
        <v>99</v>
      </c>
      <c r="AL6" s="89" t="s">
        <v>100</v>
      </c>
      <c r="AM6" s="89" t="s">
        <v>30</v>
      </c>
      <c r="AN6" s="89" t="s">
        <v>99</v>
      </c>
      <c r="AO6" s="89" t="s">
        <v>100</v>
      </c>
      <c r="AP6" s="89" t="s">
        <v>30</v>
      </c>
      <c r="AQ6" s="89" t="s">
        <v>99</v>
      </c>
      <c r="AR6" s="89" t="s">
        <v>100</v>
      </c>
      <c r="AS6" s="89" t="s">
        <v>30</v>
      </c>
      <c r="AT6" s="89" t="s">
        <v>99</v>
      </c>
      <c r="AU6" s="89" t="s">
        <v>100</v>
      </c>
      <c r="AV6" s="89" t="s">
        <v>30</v>
      </c>
      <c r="AW6" s="89" t="s">
        <v>99</v>
      </c>
      <c r="AX6" s="89" t="s">
        <v>100</v>
      </c>
      <c r="AY6" s="89" t="s">
        <v>30</v>
      </c>
      <c r="AZ6" s="89" t="s">
        <v>99</v>
      </c>
      <c r="BA6" s="89" t="s">
        <v>100</v>
      </c>
      <c r="BB6" s="89" t="s">
        <v>30</v>
      </c>
      <c r="BC6" s="89" t="s">
        <v>99</v>
      </c>
      <c r="BD6" s="89" t="s">
        <v>100</v>
      </c>
      <c r="BE6" s="89" t="s">
        <v>30</v>
      </c>
      <c r="BF6" s="89" t="s">
        <v>99</v>
      </c>
      <c r="BG6" s="89" t="s">
        <v>100</v>
      </c>
      <c r="BH6" s="89" t="s">
        <v>30</v>
      </c>
      <c r="BI6" s="89" t="s">
        <v>99</v>
      </c>
      <c r="BJ6" s="89" t="s">
        <v>100</v>
      </c>
      <c r="BK6" s="89" t="s">
        <v>30</v>
      </c>
      <c r="BL6" s="89" t="s">
        <v>99</v>
      </c>
      <c r="BM6" s="89" t="s">
        <v>100</v>
      </c>
      <c r="BN6" s="116" t="s">
        <v>30</v>
      </c>
      <c r="BO6" s="89" t="s">
        <v>99</v>
      </c>
      <c r="BP6" s="89" t="s">
        <v>100</v>
      </c>
      <c r="BQ6" s="116" t="s">
        <v>30</v>
      </c>
      <c r="BR6" s="116" t="s">
        <v>99</v>
      </c>
      <c r="BS6" s="116" t="s">
        <v>100</v>
      </c>
      <c r="BT6" s="89" t="s">
        <v>30</v>
      </c>
      <c r="BU6" s="89" t="s">
        <v>99</v>
      </c>
      <c r="BV6" s="116" t="s">
        <v>100</v>
      </c>
      <c r="BW6" s="89" t="s">
        <v>30</v>
      </c>
      <c r="BX6" s="89" t="s">
        <v>99</v>
      </c>
      <c r="BY6" s="89" t="s">
        <v>100</v>
      </c>
      <c r="BZ6" s="89" t="s">
        <v>30</v>
      </c>
      <c r="CA6" s="89" t="s">
        <v>99</v>
      </c>
      <c r="CB6" s="89" t="s">
        <v>100</v>
      </c>
      <c r="CC6" s="89" t="s">
        <v>30</v>
      </c>
      <c r="CD6" s="89" t="s">
        <v>99</v>
      </c>
      <c r="CE6" s="89" t="s">
        <v>100</v>
      </c>
      <c r="CF6" s="89" t="s">
        <v>30</v>
      </c>
      <c r="CG6" s="89" t="s">
        <v>99</v>
      </c>
      <c r="CH6" s="89" t="s">
        <v>100</v>
      </c>
      <c r="CI6" s="89" t="s">
        <v>30</v>
      </c>
      <c r="CJ6" s="89" t="s">
        <v>99</v>
      </c>
      <c r="CK6" s="89" t="s">
        <v>100</v>
      </c>
      <c r="CL6" s="89" t="s">
        <v>30</v>
      </c>
      <c r="CM6" s="89" t="s">
        <v>99</v>
      </c>
      <c r="CN6" s="117" t="s">
        <v>100</v>
      </c>
      <c r="CO6" s="88"/>
      <c r="CP6" s="88"/>
      <c r="CQ6" s="88"/>
      <c r="CR6" s="88"/>
    </row>
    <row r="7" spans="1:133" s="34" customFormat="1" ht="26.25" customHeight="1" x14ac:dyDescent="0.3">
      <c r="A7" s="30" t="s">
        <v>31</v>
      </c>
      <c r="B7" s="31" t="s">
        <v>32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18"/>
      <c r="U7" s="32"/>
      <c r="V7" s="32"/>
      <c r="W7" s="32"/>
      <c r="X7" s="119"/>
      <c r="Y7" s="119"/>
      <c r="Z7" s="32"/>
      <c r="AA7" s="32"/>
      <c r="AB7" s="32"/>
      <c r="AC7" s="32"/>
      <c r="AD7" s="32"/>
      <c r="AE7" s="32"/>
      <c r="AF7" s="32"/>
      <c r="AG7" s="120"/>
      <c r="AH7" s="120"/>
      <c r="AI7" s="120"/>
      <c r="AJ7" s="120"/>
      <c r="AK7" s="120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20"/>
      <c r="BO7" s="120"/>
      <c r="BP7" s="120"/>
      <c r="BQ7" s="120"/>
      <c r="BR7" s="120"/>
      <c r="BS7" s="120"/>
      <c r="BT7" s="32"/>
      <c r="BU7" s="32"/>
      <c r="BV7" s="120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121"/>
      <c r="CO7" s="33"/>
      <c r="CP7" s="33"/>
      <c r="CQ7" s="33"/>
      <c r="CR7" s="33"/>
    </row>
    <row r="8" spans="1:133" s="29" customFormat="1" ht="29.4" customHeight="1" x14ac:dyDescent="0.3">
      <c r="A8" s="35">
        <v>1</v>
      </c>
      <c r="B8" s="36" t="s">
        <v>33</v>
      </c>
      <c r="C8" s="37">
        <v>2070</v>
      </c>
      <c r="D8" s="37">
        <v>1217</v>
      </c>
      <c r="E8" s="37">
        <f>D8+726</f>
        <v>1943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01"/>
      <c r="Y8" s="101"/>
      <c r="Z8" s="37"/>
      <c r="AA8" s="37"/>
      <c r="AB8" s="37"/>
      <c r="AC8" s="37"/>
      <c r="AD8" s="37"/>
      <c r="AE8" s="37"/>
      <c r="AF8" s="37"/>
      <c r="AG8" s="122"/>
      <c r="AH8" s="122"/>
      <c r="AI8" s="122"/>
      <c r="AJ8" s="122"/>
      <c r="AK8" s="122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122"/>
      <c r="BO8" s="122"/>
      <c r="BP8" s="122"/>
      <c r="BQ8" s="122"/>
      <c r="BR8" s="122"/>
      <c r="BS8" s="122"/>
      <c r="BT8" s="37">
        <v>1800</v>
      </c>
      <c r="BU8" s="37">
        <v>748</v>
      </c>
      <c r="BV8" s="122">
        <v>1119</v>
      </c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123"/>
      <c r="CO8" s="28"/>
      <c r="CP8" s="28"/>
      <c r="CQ8" s="28"/>
      <c r="CR8" s="28"/>
    </row>
    <row r="9" spans="1:133" s="29" customFormat="1" ht="29.4" customHeight="1" x14ac:dyDescent="0.3">
      <c r="A9" s="35">
        <v>2</v>
      </c>
      <c r="B9" s="36" t="s">
        <v>34</v>
      </c>
      <c r="C9" s="37">
        <v>519</v>
      </c>
      <c r="D9" s="37">
        <v>286</v>
      </c>
      <c r="E9" s="37">
        <f>172+D9</f>
        <v>458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01"/>
      <c r="Y9" s="101"/>
      <c r="Z9" s="37"/>
      <c r="AA9" s="37"/>
      <c r="AB9" s="37"/>
      <c r="AC9" s="37"/>
      <c r="AD9" s="37"/>
      <c r="AE9" s="37"/>
      <c r="AF9" s="37"/>
      <c r="AG9" s="122"/>
      <c r="AH9" s="122"/>
      <c r="AI9" s="122"/>
      <c r="AJ9" s="122"/>
      <c r="AK9" s="122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122"/>
      <c r="BO9" s="122"/>
      <c r="BP9" s="122"/>
      <c r="BQ9" s="122"/>
      <c r="BR9" s="122"/>
      <c r="BS9" s="122"/>
      <c r="BT9" s="37">
        <v>90</v>
      </c>
      <c r="BU9" s="37">
        <v>37</v>
      </c>
      <c r="BV9" s="122">
        <f>BV8*5%</f>
        <v>55.95</v>
      </c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123"/>
      <c r="CN9" s="123"/>
      <c r="CO9" s="28"/>
      <c r="CP9" s="28"/>
      <c r="CQ9" s="28"/>
      <c r="CR9" s="28"/>
    </row>
    <row r="10" spans="1:133" s="29" customFormat="1" ht="29.4" customHeight="1" x14ac:dyDescent="0.3">
      <c r="A10" s="35">
        <v>3</v>
      </c>
      <c r="B10" s="38" t="s">
        <v>35</v>
      </c>
      <c r="C10" s="37">
        <f>C8-C9</f>
        <v>1551</v>
      </c>
      <c r="D10" s="37">
        <f>D8-D9</f>
        <v>931</v>
      </c>
      <c r="E10" s="37">
        <f>E8-E9</f>
        <v>1485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01"/>
      <c r="Y10" s="101"/>
      <c r="Z10" s="37"/>
      <c r="AA10" s="37"/>
      <c r="AB10" s="37"/>
      <c r="AC10" s="37"/>
      <c r="AD10" s="37"/>
      <c r="AE10" s="37"/>
      <c r="AF10" s="37"/>
      <c r="AG10" s="122"/>
      <c r="AH10" s="122"/>
      <c r="AI10" s="122"/>
      <c r="AJ10" s="122"/>
      <c r="AK10" s="122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122"/>
      <c r="BO10" s="122"/>
      <c r="BP10" s="122"/>
      <c r="BQ10" s="122"/>
      <c r="BR10" s="122"/>
      <c r="BS10" s="122"/>
      <c r="BT10" s="37">
        <v>1710</v>
      </c>
      <c r="BU10" s="37">
        <v>711</v>
      </c>
      <c r="BV10" s="122">
        <f>BV8-BV9</f>
        <v>1063.05</v>
      </c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123"/>
      <c r="CN10" s="123"/>
      <c r="CO10" s="28"/>
      <c r="CP10" s="28"/>
      <c r="CQ10" s="28"/>
      <c r="CR10" s="28"/>
    </row>
    <row r="11" spans="1:133" s="29" customFormat="1" ht="29.4" customHeight="1" x14ac:dyDescent="0.3">
      <c r="A11" s="35">
        <v>4</v>
      </c>
      <c r="B11" s="36" t="s">
        <v>36</v>
      </c>
      <c r="C11" s="37"/>
      <c r="D11" s="37">
        <v>110</v>
      </c>
      <c r="E11" s="37">
        <v>110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101"/>
      <c r="Y11" s="101"/>
      <c r="Z11" s="37"/>
      <c r="AA11" s="37"/>
      <c r="AB11" s="37"/>
      <c r="AC11" s="37"/>
      <c r="AD11" s="37"/>
      <c r="AE11" s="37"/>
      <c r="AF11" s="37"/>
      <c r="AG11" s="122"/>
      <c r="AH11" s="122"/>
      <c r="AI11" s="122"/>
      <c r="AJ11" s="122"/>
      <c r="AK11" s="122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122"/>
      <c r="BO11" s="122"/>
      <c r="BP11" s="122"/>
      <c r="BQ11" s="122"/>
      <c r="BR11" s="122"/>
      <c r="BS11" s="122"/>
      <c r="BT11" s="37"/>
      <c r="BU11" s="37">
        <v>683</v>
      </c>
      <c r="BV11" s="122">
        <v>943</v>
      </c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28"/>
      <c r="CP11" s="28"/>
      <c r="CQ11" s="28"/>
      <c r="CR11" s="28"/>
    </row>
    <row r="12" spans="1:133" s="44" customFormat="1" ht="21" customHeight="1" x14ac:dyDescent="0.25">
      <c r="A12" s="39" t="s">
        <v>31</v>
      </c>
      <c r="B12" s="40" t="s">
        <v>37</v>
      </c>
      <c r="C12" s="41">
        <f>C13+C18+C40+C26+C37</f>
        <v>60213</v>
      </c>
      <c r="D12" s="41">
        <f t="shared" ref="D12:L12" si="0">D13+D18+D40+D26+D37</f>
        <v>8239.64</v>
      </c>
      <c r="E12" s="41">
        <f t="shared" si="0"/>
        <v>10646.64</v>
      </c>
      <c r="F12" s="41">
        <f t="shared" si="0"/>
        <v>240</v>
      </c>
      <c r="G12" s="41">
        <f t="shared" si="0"/>
        <v>240</v>
      </c>
      <c r="H12" s="41">
        <f t="shared" si="0"/>
        <v>240</v>
      </c>
      <c r="I12" s="41">
        <f t="shared" si="0"/>
        <v>0</v>
      </c>
      <c r="J12" s="41">
        <f t="shared" si="0"/>
        <v>0</v>
      </c>
      <c r="K12" s="41">
        <f t="shared" si="0"/>
        <v>0</v>
      </c>
      <c r="L12" s="41">
        <f t="shared" si="0"/>
        <v>1729</v>
      </c>
      <c r="M12" s="41">
        <f t="shared" ref="M12" si="1">M13+M18+M40+M26+M37</f>
        <v>6.75</v>
      </c>
      <c r="N12" s="41">
        <f t="shared" ref="N12" si="2">N13+N18+N40+N26+N37</f>
        <v>670.75</v>
      </c>
      <c r="O12" s="41">
        <f t="shared" ref="O12" si="3">O13+O18+O40+O26+O37</f>
        <v>43612</v>
      </c>
      <c r="P12" s="41">
        <f t="shared" ref="P12" si="4">P13+P18+P40+P26+P37</f>
        <v>6231</v>
      </c>
      <c r="Q12" s="41">
        <f t="shared" ref="Q12" si="5">Q13+Q18+Q40+Q26+Q37</f>
        <v>15156</v>
      </c>
      <c r="R12" s="41">
        <f t="shared" ref="R12" si="6">R13+R18+R40+R26+R37</f>
        <v>0</v>
      </c>
      <c r="S12" s="41">
        <f t="shared" ref="S12" si="7">S13+S18+S40+S26+S37</f>
        <v>0</v>
      </c>
      <c r="T12" s="41">
        <f t="shared" ref="T12:U12" si="8">T13+T18+T40+T26+T37</f>
        <v>0</v>
      </c>
      <c r="U12" s="41">
        <f t="shared" si="8"/>
        <v>0</v>
      </c>
      <c r="V12" s="41">
        <f t="shared" ref="V12" si="9">V13+V18+V40+V26+V37</f>
        <v>0</v>
      </c>
      <c r="W12" s="41">
        <f t="shared" ref="W12" si="10">W13+W18+W40+W26+W37</f>
        <v>0</v>
      </c>
      <c r="X12" s="41">
        <f t="shared" ref="X12" si="11">X13+X18+X40+X26+X37</f>
        <v>1213.3200000000002</v>
      </c>
      <c r="Y12" s="41">
        <f t="shared" ref="Y12" si="12">Y13+Y18+Y40+Y26+Y37</f>
        <v>33</v>
      </c>
      <c r="Z12" s="41">
        <f t="shared" ref="Z12" si="13">Z13+Z18+Z40+Z26+Z37</f>
        <v>33</v>
      </c>
      <c r="AA12" s="41">
        <f t="shared" ref="AA12" si="14">AA13+AA18+AA40+AA26+AA37</f>
        <v>0</v>
      </c>
      <c r="AB12" s="41">
        <f t="shared" ref="AB12" si="15">AB13+AB18+AB40+AB26+AB37</f>
        <v>0</v>
      </c>
      <c r="AC12" s="41">
        <f t="shared" ref="AC12" si="16">AC13+AC18+AC40+AC26+AC37</f>
        <v>0</v>
      </c>
      <c r="AD12" s="41">
        <f t="shared" ref="AD12" si="17">AD13+AD18+AD40+AD26+AD37</f>
        <v>0</v>
      </c>
      <c r="AE12" s="41">
        <f t="shared" ref="AE12" si="18">AE13+AE18+AE40+AE26+AE37</f>
        <v>0</v>
      </c>
      <c r="AF12" s="41">
        <f t="shared" ref="AF12" si="19">AF13+AF18+AF40+AF26+AF37</f>
        <v>0</v>
      </c>
      <c r="AG12" s="41">
        <f t="shared" ref="AG12" si="20">AG13+AG18+AG40+AG26+AG37</f>
        <v>403856</v>
      </c>
      <c r="AH12" s="41">
        <f t="shared" ref="AH12" si="21">AH13+AH18+AH40+AH26+AH37</f>
        <v>83427</v>
      </c>
      <c r="AI12" s="41">
        <f t="shared" ref="AI12" si="22">AI13+AI18+AI40+AI26+AI37</f>
        <v>180499</v>
      </c>
      <c r="AJ12" s="41">
        <f t="shared" ref="AJ12" si="23">AJ13+AJ18+AJ40+AJ26+AJ37</f>
        <v>0</v>
      </c>
      <c r="AK12" s="41">
        <f t="shared" ref="AK12" si="24">AK13+AK18+AK40+AK26+AK37</f>
        <v>0</v>
      </c>
      <c r="AL12" s="41">
        <f t="shared" ref="AL12" si="25">AL13+AL18+AL40+AL26+AL37</f>
        <v>0</v>
      </c>
      <c r="AM12" s="125">
        <f t="shared" ref="AM12" si="26">AM13+AM18+AM40+AM26+AM37</f>
        <v>720</v>
      </c>
      <c r="AN12" s="125">
        <f t="shared" ref="AN12" si="27">AN13+AN18+AN40+AN26+AN37</f>
        <v>62</v>
      </c>
      <c r="AO12" s="125">
        <f t="shared" ref="AO12" si="28">AO13+AO18+AO40+AO26+AO37</f>
        <v>67</v>
      </c>
      <c r="AP12" s="125">
        <f t="shared" ref="AP12" si="29">AP13+AP18+AP40+AP26+AP37</f>
        <v>58.7</v>
      </c>
      <c r="AQ12" s="125">
        <f t="shared" ref="AQ12" si="30">AQ13+AQ18+AQ40+AQ26+AQ37</f>
        <v>18.7</v>
      </c>
      <c r="AR12" s="125">
        <f t="shared" ref="AR12" si="31">AR13+AR18+AR40+AR26+AR37</f>
        <v>18.7</v>
      </c>
      <c r="AS12" s="41">
        <f t="shared" ref="AS12:AT12" si="32">AS13+AS18+AS40+AS26+AS37</f>
        <v>5420</v>
      </c>
      <c r="AT12" s="41">
        <f t="shared" si="32"/>
        <v>0</v>
      </c>
      <c r="AU12" s="41">
        <f t="shared" ref="AU12" si="33">AU13+AU18+AU40+AU26+AU37</f>
        <v>0</v>
      </c>
      <c r="AV12" s="41">
        <f t="shared" ref="AV12:AW12" si="34">AV13+AV18+AV40+AV26+AV37</f>
        <v>0</v>
      </c>
      <c r="AW12" s="41">
        <f t="shared" si="34"/>
        <v>0</v>
      </c>
      <c r="AX12" s="41">
        <f t="shared" ref="AX12" si="35">AX13+AX18+AX40+AX26+AX37</f>
        <v>0</v>
      </c>
      <c r="AY12" s="41">
        <f t="shared" ref="AY12:AZ12" si="36">AY13+AY18+AY40+AY26+AY37</f>
        <v>280</v>
      </c>
      <c r="AZ12" s="41">
        <f t="shared" si="36"/>
        <v>120</v>
      </c>
      <c r="BA12" s="41">
        <f t="shared" ref="BA12" si="37">BA13+BA18+BA40+BA26+BA37</f>
        <v>280</v>
      </c>
      <c r="BB12" s="41">
        <f t="shared" ref="BB12:BC12" si="38">BB13+BB18+BB40+BB26+BB37</f>
        <v>584</v>
      </c>
      <c r="BC12" s="41">
        <f t="shared" si="38"/>
        <v>13</v>
      </c>
      <c r="BD12" s="41">
        <f t="shared" ref="BD12" si="39">BD13+BD18+BD40+BD26+BD37</f>
        <v>13</v>
      </c>
      <c r="BE12" s="41">
        <f t="shared" ref="BE12:BF12" si="40">BE13+BE18+BE40+BE26+BE37</f>
        <v>120</v>
      </c>
      <c r="BF12" s="41">
        <f t="shared" si="40"/>
        <v>120</v>
      </c>
      <c r="BG12" s="41">
        <f t="shared" ref="BG12" si="41">BG13+BG18+BG40+BG26+BG37</f>
        <v>120</v>
      </c>
      <c r="BH12" s="41">
        <f t="shared" ref="BH12:BI12" si="42">BH13+BH18+BH40+BH26+BH37</f>
        <v>40</v>
      </c>
      <c r="BI12" s="41">
        <f t="shared" si="42"/>
        <v>40</v>
      </c>
      <c r="BJ12" s="41">
        <f t="shared" ref="BJ12" si="43">BJ13+BJ18+BJ40+BJ26+BJ37</f>
        <v>40</v>
      </c>
      <c r="BK12" s="41">
        <f t="shared" ref="BK12:BL12" si="44">BK13+BK18+BK40+BK26+BK37</f>
        <v>450</v>
      </c>
      <c r="BL12" s="41">
        <f t="shared" si="44"/>
        <v>0</v>
      </c>
      <c r="BM12" s="41">
        <f t="shared" ref="BM12" si="45">BM13+BM18+BM40+BM26+BM37</f>
        <v>0</v>
      </c>
      <c r="BN12" s="124">
        <f>BN13+BN18+BN40+BN26+BN37</f>
        <v>60299</v>
      </c>
      <c r="BO12" s="124">
        <f>BO13+BO18+BO40+BO26+BO37</f>
        <v>9825</v>
      </c>
      <c r="BP12" s="124">
        <f t="shared" ref="BP12" si="46">BP13+BP18+BP40+BP26+BP37</f>
        <v>17481</v>
      </c>
      <c r="BQ12" s="124">
        <f t="shared" ref="BQ12:BR12" si="47">BQ13+BQ18+BQ40+BQ26+BQ37</f>
        <v>9090</v>
      </c>
      <c r="BR12" s="124">
        <f t="shared" si="47"/>
        <v>2341</v>
      </c>
      <c r="BS12" s="124">
        <f t="shared" ref="BS12" si="48">BS13+BS18+BS40+BS26+BS37</f>
        <v>4151</v>
      </c>
      <c r="BT12" s="41">
        <f t="shared" ref="BT12:BU12" si="49">BT13+BT18+BT40+BT26+BT37</f>
        <v>3040</v>
      </c>
      <c r="BU12" s="41">
        <f t="shared" si="49"/>
        <v>470</v>
      </c>
      <c r="BV12" s="124">
        <f t="shared" ref="BV12" si="50">BV13+BV18+BV40+BV26+BV37</f>
        <v>1170</v>
      </c>
      <c r="BW12" s="41">
        <f t="shared" ref="BW12:BX12" si="51">BW13+BW18+BW40+BW26+BW37</f>
        <v>2758</v>
      </c>
      <c r="BX12" s="41">
        <f t="shared" si="51"/>
        <v>806</v>
      </c>
      <c r="BY12" s="41">
        <f t="shared" ref="BY12:CI12" si="52">BY13+BY18+BY40+BY26+BY37</f>
        <v>1589</v>
      </c>
      <c r="BZ12" s="41">
        <f t="shared" si="52"/>
        <v>14026</v>
      </c>
      <c r="CA12" s="41">
        <f t="shared" si="52"/>
        <v>4717</v>
      </c>
      <c r="CB12" s="41">
        <f t="shared" si="52"/>
        <v>6847</v>
      </c>
      <c r="CC12" s="41">
        <f t="shared" si="52"/>
        <v>3435</v>
      </c>
      <c r="CD12" s="41">
        <f t="shared" si="52"/>
        <v>711</v>
      </c>
      <c r="CE12" s="41">
        <f t="shared" si="52"/>
        <v>1486</v>
      </c>
      <c r="CF12" s="41">
        <f t="shared" si="52"/>
        <v>6753</v>
      </c>
      <c r="CG12" s="41">
        <f t="shared" si="52"/>
        <v>2098</v>
      </c>
      <c r="CH12" s="41">
        <f t="shared" si="52"/>
        <v>3061</v>
      </c>
      <c r="CI12" s="41">
        <f t="shared" si="52"/>
        <v>5812.7</v>
      </c>
      <c r="CJ12" s="41">
        <f t="shared" ref="CJ12" si="53">CJ13+CJ18+CJ40+CJ26+CJ37</f>
        <v>1526</v>
      </c>
      <c r="CK12" s="41">
        <f t="shared" ref="CK12" si="54">CK13+CK18+CK40+CK26+CK37</f>
        <v>2349</v>
      </c>
      <c r="CL12" s="41">
        <f t="shared" ref="CL12:CM12" si="55">CL13+CL18+CL40+CL26+CL37</f>
        <v>3017</v>
      </c>
      <c r="CM12" s="41">
        <f t="shared" si="55"/>
        <v>549</v>
      </c>
      <c r="CN12" s="41">
        <f t="shared" ref="CN12" si="56">CN13+CN18+CN40+CN26+CN37</f>
        <v>1074</v>
      </c>
      <c r="CO12" s="42"/>
      <c r="CP12" s="42"/>
      <c r="CQ12" s="42"/>
      <c r="CR12" s="42"/>
      <c r="CS12" s="34"/>
      <c r="CT12" s="43"/>
      <c r="CU12" s="34"/>
      <c r="CV12" s="34"/>
      <c r="CW12" s="34"/>
      <c r="CX12" s="34"/>
      <c r="CY12" s="34"/>
      <c r="CZ12" s="34"/>
      <c r="DA12" s="34"/>
      <c r="DB12" s="34"/>
      <c r="DC12" s="34"/>
      <c r="DD12" s="34"/>
    </row>
    <row r="13" spans="1:133" s="44" customFormat="1" ht="20.25" customHeight="1" x14ac:dyDescent="0.25">
      <c r="A13" s="45">
        <v>1</v>
      </c>
      <c r="B13" s="46" t="s">
        <v>38</v>
      </c>
      <c r="C13" s="47">
        <f>SUM(C14:C17)</f>
        <v>27171</v>
      </c>
      <c r="D13" s="47">
        <f>SUM(D14:D17)</f>
        <v>7537</v>
      </c>
      <c r="E13" s="47">
        <f>SUM(E14:E17)</f>
        <v>9397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126"/>
      <c r="Y13" s="126"/>
      <c r="Z13" s="47"/>
      <c r="AA13" s="47"/>
      <c r="AB13" s="47"/>
      <c r="AC13" s="47"/>
      <c r="AD13" s="47"/>
      <c r="AE13" s="47"/>
      <c r="AF13" s="47"/>
      <c r="AG13" s="127"/>
      <c r="AH13" s="127"/>
      <c r="AI13" s="127"/>
      <c r="AJ13" s="127"/>
      <c r="AK13" s="12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127"/>
      <c r="BO13" s="127"/>
      <c r="BP13" s="127"/>
      <c r="BQ13" s="127"/>
      <c r="BR13" s="127"/>
      <c r="BS13" s="127"/>
      <c r="BT13" s="48"/>
      <c r="BU13" s="48"/>
      <c r="BV13" s="128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2"/>
      <c r="CP13" s="42"/>
      <c r="CQ13" s="42"/>
      <c r="CR13" s="42"/>
      <c r="CS13" s="34"/>
      <c r="CT13" s="43"/>
      <c r="CU13" s="34"/>
      <c r="CV13" s="34"/>
      <c r="CW13" s="34"/>
      <c r="CX13" s="34"/>
      <c r="CY13" s="34"/>
      <c r="CZ13" s="34"/>
      <c r="DA13" s="34"/>
      <c r="DB13" s="34"/>
      <c r="DC13" s="34"/>
      <c r="DD13" s="34"/>
    </row>
    <row r="14" spans="1:133" s="52" customFormat="1" ht="21" customHeight="1" x14ac:dyDescent="0.25">
      <c r="A14" s="49" t="s">
        <v>39</v>
      </c>
      <c r="B14" s="19" t="s">
        <v>85</v>
      </c>
      <c r="C14" s="50">
        <v>839</v>
      </c>
      <c r="D14" s="50">
        <v>0</v>
      </c>
      <c r="E14" s="50">
        <v>0</v>
      </c>
      <c r="F14" s="50"/>
      <c r="G14" s="50"/>
      <c r="H14" s="5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129"/>
      <c r="Y14" s="129"/>
      <c r="Z14" s="48"/>
      <c r="AA14" s="48"/>
      <c r="AB14" s="48"/>
      <c r="AC14" s="48"/>
      <c r="AD14" s="48"/>
      <c r="AE14" s="48"/>
      <c r="AF14" s="48"/>
      <c r="AG14" s="128"/>
      <c r="AH14" s="128"/>
      <c r="AI14" s="128"/>
      <c r="AJ14" s="128"/>
      <c r="AK14" s="12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128"/>
      <c r="BO14" s="128"/>
      <c r="BP14" s="128"/>
      <c r="BQ14" s="128"/>
      <c r="BR14" s="128"/>
      <c r="BS14" s="128"/>
      <c r="BT14" s="48"/>
      <c r="BU14" s="48"/>
      <c r="BV14" s="12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26"/>
      <c r="CP14" s="26"/>
      <c r="CQ14" s="26"/>
      <c r="CR14" s="26"/>
      <c r="CS14" s="29"/>
      <c r="CT14" s="43"/>
      <c r="CU14" s="29"/>
      <c r="CV14" s="29"/>
      <c r="CW14" s="29"/>
      <c r="CX14" s="29"/>
      <c r="CY14" s="29"/>
      <c r="CZ14" s="29"/>
      <c r="DA14" s="29"/>
      <c r="DB14" s="29"/>
      <c r="DC14" s="29"/>
      <c r="DD14" s="29"/>
    </row>
    <row r="15" spans="1:133" s="52" customFormat="1" ht="21" customHeight="1" x14ac:dyDescent="0.25">
      <c r="A15" s="49">
        <v>1.2</v>
      </c>
      <c r="B15" s="19" t="s">
        <v>95</v>
      </c>
      <c r="C15" s="50">
        <v>19478</v>
      </c>
      <c r="D15" s="50">
        <v>7050</v>
      </c>
      <c r="E15" s="50">
        <f>1832+D15</f>
        <v>8882</v>
      </c>
      <c r="F15" s="50"/>
      <c r="G15" s="50"/>
      <c r="H15" s="50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129"/>
      <c r="Y15" s="129"/>
      <c r="Z15" s="48"/>
      <c r="AA15" s="48"/>
      <c r="AB15" s="48"/>
      <c r="AC15" s="48"/>
      <c r="AD15" s="48"/>
      <c r="AE15" s="48"/>
      <c r="AF15" s="48"/>
      <c r="AG15" s="128"/>
      <c r="AH15" s="128"/>
      <c r="AI15" s="128"/>
      <c r="AJ15" s="128"/>
      <c r="AK15" s="12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128"/>
      <c r="BO15" s="128"/>
      <c r="BP15" s="128"/>
      <c r="BQ15" s="128"/>
      <c r="BR15" s="128"/>
      <c r="BS15" s="128"/>
      <c r="BT15" s="48"/>
      <c r="BU15" s="48"/>
      <c r="BV15" s="12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26"/>
      <c r="CP15" s="26"/>
      <c r="CQ15" s="26"/>
      <c r="CR15" s="26"/>
      <c r="CS15" s="29"/>
      <c r="CT15" s="43"/>
      <c r="CU15" s="29"/>
      <c r="CV15" s="29"/>
      <c r="CW15" s="29"/>
      <c r="CX15" s="29"/>
      <c r="CY15" s="29"/>
      <c r="CZ15" s="29"/>
      <c r="DA15" s="29"/>
      <c r="DB15" s="29"/>
      <c r="DC15" s="29"/>
      <c r="DD15" s="29"/>
    </row>
    <row r="16" spans="1:133" s="52" customFormat="1" ht="31.95" customHeight="1" x14ac:dyDescent="0.25">
      <c r="A16" s="49">
        <v>1.3</v>
      </c>
      <c r="B16" s="19" t="s">
        <v>83</v>
      </c>
      <c r="C16" s="50"/>
      <c r="D16" s="50"/>
      <c r="E16" s="50"/>
      <c r="F16" s="50"/>
      <c r="G16" s="50"/>
      <c r="H16" s="50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129"/>
      <c r="Y16" s="129"/>
      <c r="Z16" s="48"/>
      <c r="AA16" s="48"/>
      <c r="AB16" s="48"/>
      <c r="AC16" s="48"/>
      <c r="AD16" s="48"/>
      <c r="AE16" s="48"/>
      <c r="AF16" s="48"/>
      <c r="AG16" s="128"/>
      <c r="AH16" s="128"/>
      <c r="AI16" s="128"/>
      <c r="AJ16" s="128"/>
      <c r="AK16" s="12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128"/>
      <c r="BO16" s="128"/>
      <c r="BP16" s="128"/>
      <c r="BQ16" s="128"/>
      <c r="BR16" s="128"/>
      <c r="BS16" s="128"/>
      <c r="BT16" s="48"/>
      <c r="BU16" s="48"/>
      <c r="BV16" s="12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26"/>
      <c r="CP16" s="26"/>
      <c r="CQ16" s="26"/>
      <c r="CR16" s="26"/>
      <c r="CS16" s="29"/>
      <c r="CT16" s="43"/>
      <c r="CU16" s="29"/>
      <c r="CV16" s="29"/>
      <c r="CW16" s="29"/>
      <c r="CX16" s="29"/>
      <c r="CY16" s="29"/>
      <c r="CZ16" s="29"/>
      <c r="DA16" s="29"/>
      <c r="DB16" s="29"/>
      <c r="DC16" s="29"/>
      <c r="DD16" s="29"/>
    </row>
    <row r="17" spans="1:108" s="52" customFormat="1" ht="21" customHeight="1" x14ac:dyDescent="0.25">
      <c r="A17" s="49">
        <v>1.4</v>
      </c>
      <c r="B17" s="19" t="s">
        <v>84</v>
      </c>
      <c r="C17" s="50">
        <v>6854</v>
      </c>
      <c r="D17" s="51">
        <v>487</v>
      </c>
      <c r="E17" s="51">
        <v>515</v>
      </c>
      <c r="F17" s="51"/>
      <c r="G17" s="51"/>
      <c r="H17" s="51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129"/>
      <c r="Y17" s="129"/>
      <c r="Z17" s="48"/>
      <c r="AA17" s="48"/>
      <c r="AB17" s="48"/>
      <c r="AC17" s="48"/>
      <c r="AD17" s="48"/>
      <c r="AE17" s="48"/>
      <c r="AF17" s="48"/>
      <c r="AG17" s="128"/>
      <c r="AH17" s="128"/>
      <c r="AI17" s="128"/>
      <c r="AJ17" s="128"/>
      <c r="AK17" s="12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128"/>
      <c r="BO17" s="128"/>
      <c r="BP17" s="128"/>
      <c r="BQ17" s="128"/>
      <c r="BR17" s="128"/>
      <c r="BS17" s="128"/>
      <c r="BT17" s="48"/>
      <c r="BU17" s="48"/>
      <c r="BV17" s="12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26"/>
      <c r="CP17" s="26"/>
      <c r="CQ17" s="26"/>
      <c r="CR17" s="26"/>
      <c r="CS17" s="29"/>
      <c r="CT17" s="43"/>
      <c r="CU17" s="29"/>
      <c r="CV17" s="29"/>
      <c r="CW17" s="29"/>
      <c r="CX17" s="29"/>
      <c r="CY17" s="29"/>
      <c r="CZ17" s="29"/>
      <c r="DA17" s="29"/>
      <c r="DB17" s="29"/>
      <c r="DC17" s="29"/>
      <c r="DD17" s="29"/>
    </row>
    <row r="18" spans="1:108" s="44" customFormat="1" ht="24.75" customHeight="1" x14ac:dyDescent="0.25">
      <c r="A18" s="45">
        <v>2</v>
      </c>
      <c r="B18" s="46" t="s">
        <v>40</v>
      </c>
      <c r="C18" s="47">
        <f>SUM(C19:C23)</f>
        <v>12187</v>
      </c>
      <c r="D18" s="47">
        <f t="shared" ref="D18:Z18" si="57">SUM(D19:D23)</f>
        <v>702</v>
      </c>
      <c r="E18" s="47">
        <f t="shared" si="57"/>
        <v>1249</v>
      </c>
      <c r="F18" s="47">
        <f t="shared" si="57"/>
        <v>240</v>
      </c>
      <c r="G18" s="47">
        <f t="shared" si="57"/>
        <v>240</v>
      </c>
      <c r="H18" s="47">
        <f t="shared" si="57"/>
        <v>240</v>
      </c>
      <c r="I18" s="47">
        <f t="shared" si="57"/>
        <v>0</v>
      </c>
      <c r="J18" s="47">
        <f t="shared" si="57"/>
        <v>0</v>
      </c>
      <c r="K18" s="47">
        <f t="shared" si="57"/>
        <v>0</v>
      </c>
      <c r="L18" s="47">
        <f t="shared" si="57"/>
        <v>1729</v>
      </c>
      <c r="M18" s="47">
        <f t="shared" si="57"/>
        <v>6.75</v>
      </c>
      <c r="N18" s="47">
        <f t="shared" si="57"/>
        <v>670.75</v>
      </c>
      <c r="O18" s="47">
        <f t="shared" si="57"/>
        <v>43612</v>
      </c>
      <c r="P18" s="47">
        <f t="shared" si="57"/>
        <v>6231</v>
      </c>
      <c r="Q18" s="47">
        <f t="shared" si="57"/>
        <v>15156</v>
      </c>
      <c r="R18" s="47">
        <f t="shared" si="57"/>
        <v>0</v>
      </c>
      <c r="S18" s="47">
        <f t="shared" si="57"/>
        <v>0</v>
      </c>
      <c r="T18" s="47">
        <f t="shared" si="57"/>
        <v>0</v>
      </c>
      <c r="U18" s="47">
        <f t="shared" si="57"/>
        <v>0</v>
      </c>
      <c r="V18" s="47">
        <f t="shared" si="57"/>
        <v>0</v>
      </c>
      <c r="W18" s="47">
        <f t="shared" si="57"/>
        <v>0</v>
      </c>
      <c r="X18" s="47">
        <f t="shared" si="57"/>
        <v>450</v>
      </c>
      <c r="Y18" s="47">
        <f t="shared" si="57"/>
        <v>33</v>
      </c>
      <c r="Z18" s="47">
        <f t="shared" si="57"/>
        <v>33</v>
      </c>
      <c r="AA18" s="47">
        <f t="shared" ref="AA18:AB18" si="58">SUM(AA19:AA23)</f>
        <v>0</v>
      </c>
      <c r="AB18" s="47">
        <f t="shared" si="58"/>
        <v>0</v>
      </c>
      <c r="AC18" s="47">
        <f t="shared" ref="AC18" si="59">SUM(AC19:AC23)</f>
        <v>0</v>
      </c>
      <c r="AD18" s="47">
        <f t="shared" ref="AD18:AE18" si="60">SUM(AD19:AD23)</f>
        <v>0</v>
      </c>
      <c r="AE18" s="47">
        <f t="shared" si="60"/>
        <v>0</v>
      </c>
      <c r="AF18" s="47">
        <f t="shared" ref="AF18" si="61">SUM(AF19:AF23)</f>
        <v>0</v>
      </c>
      <c r="AG18" s="127">
        <f t="shared" ref="AG18:AH18" si="62">SUM(AG19:AG23)</f>
        <v>1683</v>
      </c>
      <c r="AH18" s="127">
        <f t="shared" si="62"/>
        <v>1683</v>
      </c>
      <c r="AI18" s="127">
        <f t="shared" ref="AI18" si="63">SUM(AI19:AI23)</f>
        <v>1683</v>
      </c>
      <c r="AJ18" s="127">
        <f t="shared" ref="AJ18:AK18" si="64">SUM(AJ19:AJ23)</f>
        <v>0</v>
      </c>
      <c r="AK18" s="127">
        <f t="shared" si="64"/>
        <v>0</v>
      </c>
      <c r="AL18" s="47">
        <f t="shared" ref="AL18" si="65">SUM(AL19:AL23)</f>
        <v>0</v>
      </c>
      <c r="AM18" s="47">
        <f t="shared" ref="AM18:AN18" si="66">SUM(AM19:AM23)</f>
        <v>720</v>
      </c>
      <c r="AN18" s="47">
        <f t="shared" si="66"/>
        <v>62</v>
      </c>
      <c r="AO18" s="47">
        <f t="shared" ref="AO18" si="67">SUM(AO19:AO23)</f>
        <v>67</v>
      </c>
      <c r="AP18" s="130">
        <f t="shared" ref="AP18:AR18" si="68">SUM(AP19:AP23)</f>
        <v>58.7</v>
      </c>
      <c r="AQ18" s="130">
        <f t="shared" si="68"/>
        <v>18.7</v>
      </c>
      <c r="AR18" s="130">
        <f t="shared" si="68"/>
        <v>18.7</v>
      </c>
      <c r="AS18" s="47">
        <f t="shared" ref="AS18:AT18" si="69">SUM(AS19:AS23)</f>
        <v>5420</v>
      </c>
      <c r="AT18" s="47">
        <f t="shared" si="69"/>
        <v>0</v>
      </c>
      <c r="AU18" s="47">
        <f t="shared" ref="AU18" si="70">SUM(AU19:AU23)</f>
        <v>0</v>
      </c>
      <c r="AV18" s="47">
        <f t="shared" ref="AV18:AW18" si="71">SUM(AV19:AV23)</f>
        <v>0</v>
      </c>
      <c r="AW18" s="47">
        <f t="shared" si="71"/>
        <v>0</v>
      </c>
      <c r="AX18" s="47">
        <f t="shared" ref="AX18" si="72">SUM(AX19:AX23)</f>
        <v>0</v>
      </c>
      <c r="AY18" s="47">
        <f t="shared" ref="AY18:AZ18" si="73">SUM(AY19:AY23)</f>
        <v>280</v>
      </c>
      <c r="AZ18" s="47">
        <f t="shared" si="73"/>
        <v>120</v>
      </c>
      <c r="BA18" s="47">
        <f t="shared" ref="BA18" si="74">SUM(BA19:BA23)</f>
        <v>280</v>
      </c>
      <c r="BB18" s="47">
        <f t="shared" ref="BB18:BC18" si="75">SUM(BB19:BB23)</f>
        <v>584</v>
      </c>
      <c r="BC18" s="47">
        <f t="shared" si="75"/>
        <v>13</v>
      </c>
      <c r="BD18" s="47">
        <f t="shared" ref="BD18" si="76">SUM(BD19:BD23)</f>
        <v>13</v>
      </c>
      <c r="BE18" s="47">
        <f t="shared" ref="BE18:BF18" si="77">SUM(BE19:BE23)</f>
        <v>120</v>
      </c>
      <c r="BF18" s="47">
        <f t="shared" si="77"/>
        <v>120</v>
      </c>
      <c r="BG18" s="47">
        <f t="shared" ref="BG18" si="78">SUM(BG19:BG23)</f>
        <v>120</v>
      </c>
      <c r="BH18" s="47">
        <f t="shared" ref="BH18:BI18" si="79">SUM(BH19:BH23)</f>
        <v>40</v>
      </c>
      <c r="BI18" s="47">
        <f t="shared" si="79"/>
        <v>40</v>
      </c>
      <c r="BJ18" s="47">
        <f t="shared" ref="BJ18" si="80">SUM(BJ19:BJ23)</f>
        <v>40</v>
      </c>
      <c r="BK18" s="47">
        <f t="shared" ref="BK18:BL18" si="81">SUM(BK19:BK23)</f>
        <v>450</v>
      </c>
      <c r="BL18" s="47">
        <f t="shared" si="81"/>
        <v>0</v>
      </c>
      <c r="BM18" s="47">
        <f t="shared" ref="BM18" si="82">SUM(BM19:BM23)</f>
        <v>0</v>
      </c>
      <c r="BN18" s="127">
        <f>SUM(BN19:BN25)</f>
        <v>55279</v>
      </c>
      <c r="BO18" s="127">
        <f t="shared" ref="BO18:BP18" si="83">SUM(BO19:BO25)</f>
        <v>9725</v>
      </c>
      <c r="BP18" s="127">
        <f t="shared" si="83"/>
        <v>17381</v>
      </c>
      <c r="BQ18" s="127">
        <f t="shared" ref="BQ18:BS18" si="84">SUM(BQ19:BQ23)</f>
        <v>9090</v>
      </c>
      <c r="BR18" s="127">
        <f t="shared" si="84"/>
        <v>2341</v>
      </c>
      <c r="BS18" s="127">
        <f t="shared" si="84"/>
        <v>4151</v>
      </c>
      <c r="BT18" s="47">
        <f t="shared" ref="BT18:BU18" si="85">SUM(BT19:BT23)</f>
        <v>3040</v>
      </c>
      <c r="BU18" s="47">
        <f t="shared" si="85"/>
        <v>470</v>
      </c>
      <c r="BV18" s="127">
        <f t="shared" ref="BV18" si="86">SUM(BV19:BV23)</f>
        <v>1170</v>
      </c>
      <c r="BW18" s="47">
        <f t="shared" ref="BW18:BX18" si="87">SUM(BW19:BW23)</f>
        <v>2758</v>
      </c>
      <c r="BX18" s="47">
        <f t="shared" si="87"/>
        <v>806</v>
      </c>
      <c r="BY18" s="47">
        <f t="shared" ref="BY18:CH18" si="88">SUM(BY19:BY23)</f>
        <v>1589</v>
      </c>
      <c r="BZ18" s="47">
        <f t="shared" si="88"/>
        <v>14026</v>
      </c>
      <c r="CA18" s="47">
        <f t="shared" si="88"/>
        <v>4717</v>
      </c>
      <c r="CB18" s="47">
        <f t="shared" si="88"/>
        <v>6847</v>
      </c>
      <c r="CC18" s="47">
        <f t="shared" si="88"/>
        <v>3435</v>
      </c>
      <c r="CD18" s="47">
        <f t="shared" si="88"/>
        <v>711</v>
      </c>
      <c r="CE18" s="47">
        <f t="shared" si="88"/>
        <v>1486</v>
      </c>
      <c r="CF18" s="47">
        <f t="shared" si="88"/>
        <v>6753</v>
      </c>
      <c r="CG18" s="47">
        <f t="shared" si="88"/>
        <v>2098</v>
      </c>
      <c r="CH18" s="47">
        <f t="shared" si="88"/>
        <v>3061</v>
      </c>
      <c r="CI18" s="47">
        <f>SUM(CI19:CI23)</f>
        <v>5812.7</v>
      </c>
      <c r="CJ18" s="47">
        <f t="shared" ref="CJ18:CK18" si="89">SUM(CJ19:CJ23)</f>
        <v>1526</v>
      </c>
      <c r="CK18" s="47">
        <f t="shared" si="89"/>
        <v>2349</v>
      </c>
      <c r="CL18" s="47">
        <f t="shared" ref="CL18:CN18" si="90">SUM(CL19:CL23)</f>
        <v>3017</v>
      </c>
      <c r="CM18" s="47">
        <f t="shared" si="90"/>
        <v>549</v>
      </c>
      <c r="CN18" s="47">
        <f t="shared" si="90"/>
        <v>1074</v>
      </c>
      <c r="CO18" s="42"/>
      <c r="CP18" s="42"/>
      <c r="CQ18" s="42"/>
      <c r="CR18" s="42"/>
      <c r="CS18" s="53"/>
      <c r="CT18" s="43"/>
      <c r="CU18" s="34"/>
      <c r="CV18" s="34"/>
      <c r="CW18" s="34"/>
      <c r="CX18" s="34"/>
      <c r="CY18" s="34"/>
      <c r="CZ18" s="34"/>
      <c r="DA18" s="34"/>
      <c r="DB18" s="34"/>
      <c r="DC18" s="34"/>
      <c r="DD18" s="34"/>
    </row>
    <row r="19" spans="1:108" s="52" customFormat="1" ht="25.5" customHeight="1" x14ac:dyDescent="0.25">
      <c r="A19" s="49" t="s">
        <v>41</v>
      </c>
      <c r="B19" s="19" t="s">
        <v>85</v>
      </c>
      <c r="C19" s="48"/>
      <c r="D19" s="48"/>
      <c r="E19" s="48"/>
      <c r="F19" s="48"/>
      <c r="G19" s="48"/>
      <c r="H19" s="48"/>
      <c r="I19" s="131"/>
      <c r="J19" s="131"/>
      <c r="K19" s="131"/>
      <c r="L19" s="131"/>
      <c r="M19" s="131"/>
      <c r="N19" s="131"/>
      <c r="O19" s="50"/>
      <c r="P19" s="50"/>
      <c r="Q19" s="50"/>
      <c r="R19" s="50"/>
      <c r="S19" s="50"/>
      <c r="T19" s="50"/>
      <c r="U19" s="131"/>
      <c r="V19" s="131"/>
      <c r="W19" s="131"/>
      <c r="X19" s="132"/>
      <c r="Y19" s="132"/>
      <c r="Z19" s="131"/>
      <c r="AA19" s="131"/>
      <c r="AB19" s="131"/>
      <c r="AC19" s="131"/>
      <c r="AD19" s="131"/>
      <c r="AE19" s="131"/>
      <c r="AF19" s="131"/>
      <c r="AG19" s="133"/>
      <c r="AH19" s="133"/>
      <c r="AI19" s="133"/>
      <c r="AJ19" s="133"/>
      <c r="AK19" s="133"/>
      <c r="AL19" s="131"/>
      <c r="AM19" s="50"/>
      <c r="AN19" s="50"/>
      <c r="AO19" s="50"/>
      <c r="AP19" s="51"/>
      <c r="AQ19" s="51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50">
        <v>571</v>
      </c>
      <c r="BC19" s="50">
        <v>0</v>
      </c>
      <c r="BD19" s="50">
        <v>0</v>
      </c>
      <c r="BE19" s="134"/>
      <c r="BF19" s="134"/>
      <c r="BG19" s="134"/>
      <c r="BH19" s="134"/>
      <c r="BI19" s="134"/>
      <c r="BJ19" s="134"/>
      <c r="BK19" s="135"/>
      <c r="BL19" s="135"/>
      <c r="BM19" s="135"/>
      <c r="BN19" s="136">
        <v>1193</v>
      </c>
      <c r="BO19" s="136">
        <v>0</v>
      </c>
      <c r="BP19" s="136">
        <v>1193</v>
      </c>
      <c r="BQ19" s="136"/>
      <c r="BR19" s="136"/>
      <c r="BS19" s="136"/>
      <c r="BT19" s="135"/>
      <c r="BU19" s="135"/>
      <c r="BV19" s="136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>
        <v>2</v>
      </c>
      <c r="CJ19" s="135"/>
      <c r="CK19" s="135"/>
      <c r="CL19" s="50"/>
      <c r="CM19" s="50"/>
      <c r="CN19" s="50"/>
      <c r="CO19" s="54"/>
      <c r="CP19" s="54"/>
      <c r="CQ19" s="54"/>
      <c r="CR19" s="54"/>
      <c r="CS19" s="29"/>
      <c r="CT19" s="43"/>
      <c r="CU19" s="29"/>
      <c r="CV19" s="29"/>
      <c r="CW19" s="29"/>
      <c r="CX19" s="29"/>
      <c r="CY19" s="29"/>
    </row>
    <row r="20" spans="1:108" s="52" customFormat="1" ht="27" customHeight="1" x14ac:dyDescent="0.25">
      <c r="A20" s="49">
        <v>2.2000000000000002</v>
      </c>
      <c r="B20" s="19" t="s">
        <v>86</v>
      </c>
      <c r="C20" s="48"/>
      <c r="D20" s="48"/>
      <c r="E20" s="48"/>
      <c r="F20" s="48"/>
      <c r="G20" s="48"/>
      <c r="H20" s="48"/>
      <c r="I20" s="131"/>
      <c r="J20" s="131"/>
      <c r="K20" s="131"/>
      <c r="L20" s="131"/>
      <c r="M20" s="131"/>
      <c r="N20" s="131"/>
      <c r="O20" s="50">
        <v>40105</v>
      </c>
      <c r="P20" s="50">
        <v>5917</v>
      </c>
      <c r="Q20" s="50">
        <v>14842</v>
      </c>
      <c r="R20" s="50"/>
      <c r="S20" s="50"/>
      <c r="T20" s="50"/>
      <c r="U20" s="131"/>
      <c r="V20" s="131"/>
      <c r="W20" s="131"/>
      <c r="X20" s="132"/>
      <c r="Y20" s="132"/>
      <c r="Z20" s="131"/>
      <c r="AA20" s="131"/>
      <c r="AB20" s="131"/>
      <c r="AC20" s="131"/>
      <c r="AD20" s="131"/>
      <c r="AE20" s="131"/>
      <c r="AF20" s="131"/>
      <c r="AG20" s="133"/>
      <c r="AH20" s="133"/>
      <c r="AI20" s="133"/>
      <c r="AJ20" s="133"/>
      <c r="AK20" s="133"/>
      <c r="AL20" s="131"/>
      <c r="AM20" s="50"/>
      <c r="AN20" s="50"/>
      <c r="AO20" s="50"/>
      <c r="AP20" s="51"/>
      <c r="AQ20" s="51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50"/>
      <c r="BC20" s="50"/>
      <c r="BD20" s="50"/>
      <c r="BE20" s="134"/>
      <c r="BF20" s="134"/>
      <c r="BG20" s="134"/>
      <c r="BH20" s="134"/>
      <c r="BI20" s="134"/>
      <c r="BJ20" s="134"/>
      <c r="BK20" s="135"/>
      <c r="BL20" s="135"/>
      <c r="BM20" s="135"/>
      <c r="BN20" s="136">
        <v>41234</v>
      </c>
      <c r="BO20" s="136">
        <v>8464</v>
      </c>
      <c r="BP20" s="136">
        <v>14867</v>
      </c>
      <c r="BQ20" s="136">
        <v>6791</v>
      </c>
      <c r="BR20" s="136">
        <v>1636</v>
      </c>
      <c r="BS20" s="136">
        <f>1592+BR20</f>
        <v>3228</v>
      </c>
      <c r="BT20" s="135">
        <v>2145</v>
      </c>
      <c r="BU20" s="135">
        <v>470</v>
      </c>
      <c r="BV20" s="136">
        <v>1170</v>
      </c>
      <c r="BW20" s="135">
        <v>2758</v>
      </c>
      <c r="BX20" s="135">
        <v>806</v>
      </c>
      <c r="BY20" s="135">
        <f>783+BX20</f>
        <v>1589</v>
      </c>
      <c r="BZ20" s="135">
        <v>7620</v>
      </c>
      <c r="CA20" s="135">
        <v>2537</v>
      </c>
      <c r="CB20" s="135">
        <v>3763</v>
      </c>
      <c r="CC20" s="135"/>
      <c r="CD20" s="135"/>
      <c r="CE20" s="135"/>
      <c r="CF20" s="135">
        <v>5077</v>
      </c>
      <c r="CG20" s="135">
        <v>1620</v>
      </c>
      <c r="CH20" s="135">
        <v>2414</v>
      </c>
      <c r="CI20" s="135">
        <v>4220</v>
      </c>
      <c r="CJ20" s="135">
        <v>1391</v>
      </c>
      <c r="CK20" s="135">
        <v>2027</v>
      </c>
      <c r="CL20" s="50">
        <v>2188</v>
      </c>
      <c r="CM20" s="50">
        <v>512</v>
      </c>
      <c r="CN20" s="50">
        <f>514+CM20</f>
        <v>1026</v>
      </c>
      <c r="CO20" s="54"/>
      <c r="CP20" s="54"/>
      <c r="CQ20" s="54"/>
      <c r="CR20" s="54"/>
      <c r="CS20" s="29"/>
      <c r="CT20" s="43"/>
      <c r="CU20" s="29"/>
      <c r="CV20" s="29"/>
      <c r="CW20" s="29"/>
      <c r="CX20" s="29"/>
      <c r="CY20" s="29"/>
    </row>
    <row r="21" spans="1:108" s="52" customFormat="1" ht="31.95" customHeight="1" x14ac:dyDescent="0.25">
      <c r="A21" s="49">
        <v>2.2999999999999998</v>
      </c>
      <c r="B21" s="19" t="s">
        <v>83</v>
      </c>
      <c r="C21" s="48"/>
      <c r="D21" s="48"/>
      <c r="E21" s="48"/>
      <c r="F21" s="48"/>
      <c r="G21" s="48"/>
      <c r="H21" s="48"/>
      <c r="I21" s="137"/>
      <c r="J21" s="137"/>
      <c r="K21" s="131"/>
      <c r="L21" s="131">
        <v>664</v>
      </c>
      <c r="M21" s="131">
        <v>0</v>
      </c>
      <c r="N21" s="131">
        <v>664</v>
      </c>
      <c r="O21" s="50"/>
      <c r="P21" s="50"/>
      <c r="Q21" s="50"/>
      <c r="R21" s="50"/>
      <c r="S21" s="50"/>
      <c r="T21" s="50"/>
      <c r="U21" s="131"/>
      <c r="V21" s="131"/>
      <c r="W21" s="131"/>
      <c r="X21" s="132"/>
      <c r="Y21" s="132"/>
      <c r="Z21" s="131"/>
      <c r="AA21" s="131"/>
      <c r="AB21" s="131"/>
      <c r="AC21" s="131"/>
      <c r="AD21" s="131"/>
      <c r="AE21" s="131"/>
      <c r="AF21" s="131"/>
      <c r="AG21" s="138">
        <v>1683</v>
      </c>
      <c r="AH21" s="138">
        <v>1683</v>
      </c>
      <c r="AI21" s="138">
        <f>AH21</f>
        <v>1683</v>
      </c>
      <c r="AJ21" s="133"/>
      <c r="AK21" s="133"/>
      <c r="AL21" s="131"/>
      <c r="AM21" s="50"/>
      <c r="AN21" s="50"/>
      <c r="AO21" s="50"/>
      <c r="AP21" s="51">
        <v>18.7</v>
      </c>
      <c r="AQ21" s="51">
        <f>AP21</f>
        <v>18.7</v>
      </c>
      <c r="AR21" s="139">
        <f>AQ21</f>
        <v>18.7</v>
      </c>
      <c r="AS21" s="134">
        <v>5300</v>
      </c>
      <c r="AT21" s="134">
        <v>0</v>
      </c>
      <c r="AU21" s="134">
        <v>0</v>
      </c>
      <c r="AV21" s="134"/>
      <c r="AW21" s="134"/>
      <c r="AX21" s="134"/>
      <c r="AY21" s="134"/>
      <c r="AZ21" s="134"/>
      <c r="BA21" s="134"/>
      <c r="BB21" s="50">
        <v>13</v>
      </c>
      <c r="BC21" s="50">
        <v>13</v>
      </c>
      <c r="BD21" s="50">
        <v>13</v>
      </c>
      <c r="BE21" s="134">
        <v>120</v>
      </c>
      <c r="BF21" s="134">
        <v>120</v>
      </c>
      <c r="BG21" s="134">
        <v>120</v>
      </c>
      <c r="BH21" s="134"/>
      <c r="BI21" s="134"/>
      <c r="BJ21" s="134"/>
      <c r="BK21" s="135"/>
      <c r="BL21" s="135"/>
      <c r="BM21" s="135"/>
      <c r="BN21" s="136">
        <v>51</v>
      </c>
      <c r="BO21" s="136">
        <v>0</v>
      </c>
      <c r="BP21" s="136">
        <v>0</v>
      </c>
      <c r="BQ21" s="136">
        <v>386</v>
      </c>
      <c r="BR21" s="136"/>
      <c r="BS21" s="136"/>
      <c r="BT21" s="135"/>
      <c r="BU21" s="135"/>
      <c r="BV21" s="136"/>
      <c r="BW21" s="135"/>
      <c r="BX21" s="135"/>
      <c r="BY21" s="135"/>
      <c r="BZ21" s="135">
        <v>44</v>
      </c>
      <c r="CA21" s="135"/>
      <c r="CB21" s="135"/>
      <c r="CC21" s="135"/>
      <c r="CD21" s="135"/>
      <c r="CE21" s="135"/>
      <c r="CF21" s="135"/>
      <c r="CG21" s="135"/>
      <c r="CH21" s="135"/>
      <c r="CI21" s="140">
        <v>0.7</v>
      </c>
      <c r="CJ21" s="140"/>
      <c r="CK21" s="140"/>
      <c r="CL21" s="50"/>
      <c r="CM21" s="50"/>
      <c r="CN21" s="50"/>
      <c r="CO21" s="54"/>
      <c r="CP21" s="54"/>
      <c r="CQ21" s="54"/>
      <c r="CR21" s="54"/>
      <c r="CS21" s="29"/>
      <c r="CT21" s="43"/>
      <c r="CU21" s="29"/>
      <c r="CV21" s="29"/>
      <c r="CW21" s="29"/>
      <c r="CX21" s="29"/>
      <c r="CY21" s="29"/>
    </row>
    <row r="22" spans="1:108" s="52" customFormat="1" ht="18.75" customHeight="1" x14ac:dyDescent="0.25">
      <c r="A22" s="55">
        <v>2.4</v>
      </c>
      <c r="B22" s="19" t="s">
        <v>84</v>
      </c>
      <c r="C22" s="48">
        <f>4500+7687</f>
        <v>12187</v>
      </c>
      <c r="D22" s="48">
        <f>665+37</f>
        <v>702</v>
      </c>
      <c r="E22" s="48">
        <f>D22+547</f>
        <v>1249</v>
      </c>
      <c r="F22" s="48">
        <v>240</v>
      </c>
      <c r="G22" s="48">
        <v>240</v>
      </c>
      <c r="H22" s="48">
        <v>240</v>
      </c>
      <c r="I22" s="50"/>
      <c r="J22" s="50"/>
      <c r="K22" s="50"/>
      <c r="L22" s="50">
        <v>1065</v>
      </c>
      <c r="M22" s="56">
        <v>6.75</v>
      </c>
      <c r="N22" s="56">
        <v>6.75</v>
      </c>
      <c r="O22" s="50">
        <v>3507</v>
      </c>
      <c r="P22" s="50">
        <v>314</v>
      </c>
      <c r="Q22" s="50">
        <v>314</v>
      </c>
      <c r="R22" s="50"/>
      <c r="S22" s="50"/>
      <c r="T22" s="50"/>
      <c r="U22" s="50"/>
      <c r="V22" s="50"/>
      <c r="W22" s="50"/>
      <c r="X22" s="50">
        <v>450</v>
      </c>
      <c r="Y22" s="50">
        <v>33</v>
      </c>
      <c r="Z22" s="50">
        <v>33</v>
      </c>
      <c r="AA22" s="50"/>
      <c r="AB22" s="50"/>
      <c r="AC22" s="50"/>
      <c r="AD22" s="50"/>
      <c r="AE22" s="50"/>
      <c r="AF22" s="50"/>
      <c r="AG22" s="141"/>
      <c r="AH22" s="141"/>
      <c r="AI22" s="141"/>
      <c r="AJ22" s="141"/>
      <c r="AK22" s="141"/>
      <c r="AL22" s="50">
        <v>0</v>
      </c>
      <c r="AM22" s="50">
        <v>720</v>
      </c>
      <c r="AN22" s="50">
        <v>62</v>
      </c>
      <c r="AO22" s="50">
        <v>67</v>
      </c>
      <c r="AP22" s="50">
        <v>40</v>
      </c>
      <c r="AQ22" s="50">
        <v>0</v>
      </c>
      <c r="AR22" s="50">
        <v>0</v>
      </c>
      <c r="AS22" s="50">
        <v>120</v>
      </c>
      <c r="AT22" s="50">
        <v>0</v>
      </c>
      <c r="AU22" s="50">
        <v>0</v>
      </c>
      <c r="AV22" s="50"/>
      <c r="AW22" s="50"/>
      <c r="AX22" s="50"/>
      <c r="AY22" s="50">
        <v>280</v>
      </c>
      <c r="AZ22" s="50">
        <v>120</v>
      </c>
      <c r="BA22" s="50">
        <v>280</v>
      </c>
      <c r="BB22" s="50"/>
      <c r="BC22" s="50"/>
      <c r="BD22" s="50"/>
      <c r="BE22" s="50"/>
      <c r="BF22" s="50"/>
      <c r="BG22" s="50"/>
      <c r="BH22" s="50">
        <v>40</v>
      </c>
      <c r="BI22" s="50">
        <v>40</v>
      </c>
      <c r="BJ22" s="50">
        <v>40</v>
      </c>
      <c r="BK22" s="50">
        <v>450</v>
      </c>
      <c r="BL22" s="50">
        <v>0</v>
      </c>
      <c r="BM22" s="56">
        <v>0</v>
      </c>
      <c r="BN22" s="141">
        <v>12096</v>
      </c>
      <c r="BO22" s="141">
        <v>1261</v>
      </c>
      <c r="BP22" s="141">
        <v>1321</v>
      </c>
      <c r="BQ22" s="141">
        <v>1913</v>
      </c>
      <c r="BR22" s="141">
        <v>705</v>
      </c>
      <c r="BS22" s="141">
        <f>218+BR22</f>
        <v>923</v>
      </c>
      <c r="BT22" s="50">
        <v>895</v>
      </c>
      <c r="BU22" s="50"/>
      <c r="BV22" s="141">
        <v>0</v>
      </c>
      <c r="BW22" s="50"/>
      <c r="BX22" s="50"/>
      <c r="BY22" s="50"/>
      <c r="BZ22" s="50">
        <v>6362</v>
      </c>
      <c r="CA22" s="50">
        <v>2180</v>
      </c>
      <c r="CB22" s="50">
        <v>3084</v>
      </c>
      <c r="CC22" s="50">
        <v>3435</v>
      </c>
      <c r="CD22" s="50">
        <v>711</v>
      </c>
      <c r="CE22" s="50">
        <v>1486</v>
      </c>
      <c r="CF22" s="50">
        <v>1676</v>
      </c>
      <c r="CG22" s="50">
        <v>478</v>
      </c>
      <c r="CH22" s="50">
        <v>647</v>
      </c>
      <c r="CI22" s="50">
        <v>1590</v>
      </c>
      <c r="CJ22" s="50">
        <v>135</v>
      </c>
      <c r="CK22" s="50">
        <v>322</v>
      </c>
      <c r="CL22" s="50">
        <v>829</v>
      </c>
      <c r="CM22" s="50">
        <v>37</v>
      </c>
      <c r="CN22" s="50">
        <v>48</v>
      </c>
      <c r="CO22" s="54"/>
      <c r="CP22" s="54"/>
      <c r="CQ22" s="54"/>
      <c r="CR22" s="54"/>
      <c r="CS22" s="29"/>
      <c r="CT22" s="43"/>
      <c r="CU22" s="29"/>
      <c r="CV22" s="43"/>
      <c r="CW22" s="29"/>
      <c r="CX22" s="29"/>
      <c r="CY22" s="29"/>
    </row>
    <row r="23" spans="1:108" s="52" customFormat="1" ht="28.95" customHeight="1" x14ac:dyDescent="0.25">
      <c r="A23" s="55">
        <v>2.5</v>
      </c>
      <c r="B23" s="19" t="s">
        <v>87</v>
      </c>
      <c r="C23" s="50"/>
      <c r="D23" s="50"/>
      <c r="E23" s="50"/>
      <c r="F23" s="50"/>
      <c r="G23" s="50"/>
      <c r="H23" s="50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129"/>
      <c r="Y23" s="129"/>
      <c r="Z23" s="48"/>
      <c r="AA23" s="48"/>
      <c r="AB23" s="48"/>
      <c r="AC23" s="48"/>
      <c r="AD23" s="48"/>
      <c r="AE23" s="48"/>
      <c r="AF23" s="48"/>
      <c r="AG23" s="128"/>
      <c r="AH23" s="128"/>
      <c r="AI23" s="128"/>
      <c r="AJ23" s="128"/>
      <c r="AK23" s="12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128"/>
      <c r="BO23" s="128"/>
      <c r="BP23" s="128"/>
      <c r="BQ23" s="128"/>
      <c r="BR23" s="128"/>
      <c r="BS23" s="128"/>
      <c r="BT23" s="48"/>
      <c r="BU23" s="48"/>
      <c r="BV23" s="12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26"/>
      <c r="CP23" s="26"/>
      <c r="CQ23" s="26"/>
      <c r="CR23" s="26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</row>
    <row r="24" spans="1:108" s="52" customFormat="1" ht="28.95" customHeight="1" x14ac:dyDescent="0.25">
      <c r="A24" s="55"/>
      <c r="B24" s="19" t="s">
        <v>105</v>
      </c>
      <c r="C24" s="50"/>
      <c r="D24" s="50"/>
      <c r="E24" s="50"/>
      <c r="F24" s="50"/>
      <c r="G24" s="50"/>
      <c r="H24" s="50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129"/>
      <c r="Y24" s="129"/>
      <c r="Z24" s="48"/>
      <c r="AA24" s="48"/>
      <c r="AB24" s="48"/>
      <c r="AC24" s="48"/>
      <c r="AD24" s="48"/>
      <c r="AE24" s="48"/>
      <c r="AF24" s="48"/>
      <c r="AG24" s="128"/>
      <c r="AH24" s="128"/>
      <c r="AI24" s="128"/>
      <c r="AJ24" s="128"/>
      <c r="AK24" s="12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128"/>
      <c r="BO24" s="128"/>
      <c r="BP24" s="128"/>
      <c r="BQ24" s="128"/>
      <c r="BR24" s="128"/>
      <c r="BS24" s="128"/>
      <c r="BT24" s="48"/>
      <c r="BU24" s="48"/>
      <c r="BV24" s="12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26"/>
      <c r="CP24" s="26"/>
      <c r="CQ24" s="26"/>
      <c r="CR24" s="26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</row>
    <row r="25" spans="1:108" s="52" customFormat="1" ht="28.95" customHeight="1" x14ac:dyDescent="0.25">
      <c r="A25" s="55"/>
      <c r="B25" s="19" t="s">
        <v>94</v>
      </c>
      <c r="C25" s="50"/>
      <c r="D25" s="50"/>
      <c r="E25" s="50"/>
      <c r="F25" s="50"/>
      <c r="G25" s="50"/>
      <c r="H25" s="50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129"/>
      <c r="Y25" s="129"/>
      <c r="Z25" s="48"/>
      <c r="AA25" s="48"/>
      <c r="AB25" s="48"/>
      <c r="AC25" s="48"/>
      <c r="AD25" s="48"/>
      <c r="AE25" s="48"/>
      <c r="AF25" s="48"/>
      <c r="AG25" s="128"/>
      <c r="AH25" s="128"/>
      <c r="AI25" s="128"/>
      <c r="AJ25" s="128"/>
      <c r="AK25" s="12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128">
        <v>705</v>
      </c>
      <c r="BO25" s="128">
        <v>0</v>
      </c>
      <c r="BP25" s="128">
        <v>0</v>
      </c>
      <c r="BQ25" s="128"/>
      <c r="BR25" s="128"/>
      <c r="BS25" s="128"/>
      <c r="BT25" s="48"/>
      <c r="BU25" s="48"/>
      <c r="BV25" s="12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26"/>
      <c r="CP25" s="26"/>
      <c r="CQ25" s="26"/>
      <c r="CR25" s="26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</row>
    <row r="26" spans="1:108" s="52" customFormat="1" ht="28.95" customHeight="1" x14ac:dyDescent="0.25">
      <c r="A26" s="45">
        <v>3</v>
      </c>
      <c r="B26" s="46" t="s">
        <v>42</v>
      </c>
      <c r="C26" s="57">
        <f>C27+C32+C33+C34+C35+C36</f>
        <v>614</v>
      </c>
      <c r="D26" s="58">
        <f t="shared" ref="D26:E26" si="91">D27+D32</f>
        <v>0.64</v>
      </c>
      <c r="E26" s="58">
        <f t="shared" si="91"/>
        <v>0.64</v>
      </c>
      <c r="F26" s="58">
        <f t="shared" ref="F26" si="92">F27+F32</f>
        <v>0</v>
      </c>
      <c r="G26" s="58">
        <f t="shared" ref="G26" si="93">G27+G32</f>
        <v>0</v>
      </c>
      <c r="H26" s="58">
        <f t="shared" ref="H26" si="94">H27+H32</f>
        <v>0</v>
      </c>
      <c r="I26" s="59">
        <f t="shared" ref="I26:AC26" si="95">SUM(I27:I32)</f>
        <v>0</v>
      </c>
      <c r="J26" s="59">
        <f t="shared" si="95"/>
        <v>0</v>
      </c>
      <c r="K26" s="59">
        <f t="shared" si="95"/>
        <v>0</v>
      </c>
      <c r="L26" s="59">
        <f t="shared" si="95"/>
        <v>0</v>
      </c>
      <c r="M26" s="59">
        <f t="shared" si="95"/>
        <v>0</v>
      </c>
      <c r="N26" s="59">
        <f t="shared" si="95"/>
        <v>0</v>
      </c>
      <c r="O26" s="59">
        <f t="shared" si="95"/>
        <v>0</v>
      </c>
      <c r="P26" s="59">
        <f t="shared" si="95"/>
        <v>0</v>
      </c>
      <c r="Q26" s="59">
        <f t="shared" si="95"/>
        <v>0</v>
      </c>
      <c r="R26" s="59">
        <f t="shared" si="95"/>
        <v>0</v>
      </c>
      <c r="S26" s="59">
        <f t="shared" si="95"/>
        <v>0</v>
      </c>
      <c r="T26" s="59">
        <f t="shared" si="95"/>
        <v>0</v>
      </c>
      <c r="U26" s="59">
        <f t="shared" si="95"/>
        <v>0</v>
      </c>
      <c r="V26" s="59">
        <f t="shared" si="95"/>
        <v>0</v>
      </c>
      <c r="W26" s="59">
        <f t="shared" si="95"/>
        <v>0</v>
      </c>
      <c r="X26" s="58">
        <f t="shared" si="95"/>
        <v>0</v>
      </c>
      <c r="Y26" s="58">
        <f t="shared" si="95"/>
        <v>0</v>
      </c>
      <c r="Z26" s="59">
        <f t="shared" si="95"/>
        <v>0</v>
      </c>
      <c r="AA26" s="59">
        <f t="shared" si="95"/>
        <v>0</v>
      </c>
      <c r="AB26" s="59">
        <f t="shared" si="95"/>
        <v>0</v>
      </c>
      <c r="AC26" s="59">
        <f t="shared" si="95"/>
        <v>0</v>
      </c>
      <c r="AD26" s="59">
        <f t="shared" ref="AD26:AE26" si="96">SUM(AD27:AD32)</f>
        <v>0</v>
      </c>
      <c r="AE26" s="59">
        <f t="shared" si="96"/>
        <v>0</v>
      </c>
      <c r="AF26" s="59">
        <f t="shared" ref="AF26" si="97">SUM(AF27:AF32)</f>
        <v>0</v>
      </c>
      <c r="AG26" s="142">
        <f t="shared" ref="AG26:AH26" si="98">SUM(AG27:AG32)</f>
        <v>0</v>
      </c>
      <c r="AH26" s="142">
        <f t="shared" si="98"/>
        <v>0</v>
      </c>
      <c r="AI26" s="142">
        <f t="shared" ref="AI26" si="99">SUM(AI27:AI32)</f>
        <v>0</v>
      </c>
      <c r="AJ26" s="142">
        <f t="shared" ref="AJ26:AT26" si="100">SUM(AJ27:AJ32)</f>
        <v>0</v>
      </c>
      <c r="AK26" s="142">
        <f t="shared" si="100"/>
        <v>0</v>
      </c>
      <c r="AL26" s="142">
        <f t="shared" si="100"/>
        <v>0</v>
      </c>
      <c r="AM26" s="142">
        <f t="shared" si="100"/>
        <v>0</v>
      </c>
      <c r="AN26" s="142">
        <f t="shared" si="100"/>
        <v>0</v>
      </c>
      <c r="AO26" s="142">
        <f t="shared" si="100"/>
        <v>0</v>
      </c>
      <c r="AP26" s="142">
        <f t="shared" si="100"/>
        <v>0</v>
      </c>
      <c r="AQ26" s="142">
        <f t="shared" si="100"/>
        <v>0</v>
      </c>
      <c r="AR26" s="142">
        <f t="shared" si="100"/>
        <v>0</v>
      </c>
      <c r="AS26" s="142">
        <f t="shared" si="100"/>
        <v>0</v>
      </c>
      <c r="AT26" s="142">
        <f t="shared" si="100"/>
        <v>0</v>
      </c>
      <c r="AU26" s="59">
        <f t="shared" ref="AU26" si="101">SUM(AU27:AU32)</f>
        <v>0</v>
      </c>
      <c r="AV26" s="59">
        <f t="shared" ref="AV26:BB26" si="102">SUM(AV27:AV32)</f>
        <v>0</v>
      </c>
      <c r="AW26" s="59">
        <f t="shared" si="102"/>
        <v>0</v>
      </c>
      <c r="AX26" s="59">
        <f t="shared" si="102"/>
        <v>0</v>
      </c>
      <c r="AY26" s="59">
        <f t="shared" si="102"/>
        <v>0</v>
      </c>
      <c r="AZ26" s="59">
        <f t="shared" si="102"/>
        <v>0</v>
      </c>
      <c r="BA26" s="59">
        <f t="shared" si="102"/>
        <v>0</v>
      </c>
      <c r="BB26" s="59">
        <f t="shared" si="102"/>
        <v>0</v>
      </c>
      <c r="BC26" s="59">
        <f t="shared" ref="BC26" si="103">SUM(BC27:BC32)</f>
        <v>0</v>
      </c>
      <c r="BD26" s="59">
        <f t="shared" ref="BD26" si="104">SUM(BD27:BD32)</f>
        <v>0</v>
      </c>
      <c r="BE26" s="59">
        <f t="shared" ref="BE26:BG26" si="105">SUM(BE27:BE32)</f>
        <v>0</v>
      </c>
      <c r="BF26" s="59">
        <f t="shared" si="105"/>
        <v>0</v>
      </c>
      <c r="BG26" s="59">
        <f t="shared" si="105"/>
        <v>0</v>
      </c>
      <c r="BH26" s="59">
        <f t="shared" ref="BH26:BL26" si="106">SUM(BH27:BH32)</f>
        <v>0</v>
      </c>
      <c r="BI26" s="59">
        <f t="shared" si="106"/>
        <v>0</v>
      </c>
      <c r="BJ26" s="59">
        <f t="shared" si="106"/>
        <v>0</v>
      </c>
      <c r="BK26" s="59">
        <f t="shared" si="106"/>
        <v>0</v>
      </c>
      <c r="BL26" s="59">
        <f t="shared" si="106"/>
        <v>0</v>
      </c>
      <c r="BM26" s="59">
        <f t="shared" ref="BM26" si="107">SUM(BM27:BM32)</f>
        <v>0</v>
      </c>
      <c r="BN26" s="142">
        <f>SUM(BN27:BN36)</f>
        <v>3623</v>
      </c>
      <c r="BO26" s="142">
        <f t="shared" ref="BO26:BP26" si="108">SUM(BO27:BO36)</f>
        <v>0</v>
      </c>
      <c r="BP26" s="142">
        <f t="shared" si="108"/>
        <v>0</v>
      </c>
      <c r="BQ26" s="142">
        <f t="shared" ref="BQ26:BR26" si="109">SUM(BQ27:BQ32)</f>
        <v>0</v>
      </c>
      <c r="BR26" s="142">
        <f t="shared" si="109"/>
        <v>0</v>
      </c>
      <c r="BS26" s="142">
        <f t="shared" ref="BS26" si="110">SUM(BS27:BS32)</f>
        <v>0</v>
      </c>
      <c r="BT26" s="59">
        <f t="shared" ref="BT26:CK26" si="111">SUM(BT27:BT32)</f>
        <v>0</v>
      </c>
      <c r="BU26" s="59">
        <f t="shared" si="111"/>
        <v>0</v>
      </c>
      <c r="BV26" s="142">
        <f t="shared" si="111"/>
        <v>0</v>
      </c>
      <c r="BW26" s="59">
        <f t="shared" si="111"/>
        <v>0</v>
      </c>
      <c r="BX26" s="59">
        <f t="shared" si="111"/>
        <v>0</v>
      </c>
      <c r="BY26" s="59">
        <f t="shared" si="111"/>
        <v>0</v>
      </c>
      <c r="BZ26" s="59">
        <f t="shared" si="111"/>
        <v>0</v>
      </c>
      <c r="CA26" s="59">
        <f t="shared" si="111"/>
        <v>0</v>
      </c>
      <c r="CB26" s="59">
        <f t="shared" si="111"/>
        <v>0</v>
      </c>
      <c r="CC26" s="59">
        <f t="shared" si="111"/>
        <v>0</v>
      </c>
      <c r="CD26" s="59">
        <f t="shared" si="111"/>
        <v>0</v>
      </c>
      <c r="CE26" s="59">
        <f t="shared" si="111"/>
        <v>0</v>
      </c>
      <c r="CF26" s="59">
        <f t="shared" si="111"/>
        <v>0</v>
      </c>
      <c r="CG26" s="59">
        <f t="shared" si="111"/>
        <v>0</v>
      </c>
      <c r="CH26" s="59">
        <f t="shared" si="111"/>
        <v>0</v>
      </c>
      <c r="CI26" s="59">
        <f t="shared" si="111"/>
        <v>0</v>
      </c>
      <c r="CJ26" s="59">
        <f t="shared" si="111"/>
        <v>0</v>
      </c>
      <c r="CK26" s="59">
        <f t="shared" si="111"/>
        <v>0</v>
      </c>
      <c r="CL26" s="59">
        <f t="shared" ref="CL26:CM26" si="112">SUM(CL27:CL32)</f>
        <v>0</v>
      </c>
      <c r="CM26" s="59">
        <f t="shared" si="112"/>
        <v>0</v>
      </c>
      <c r="CN26" s="59">
        <f t="shared" ref="CN26" si="113">SUM(CN27:CN32)</f>
        <v>0</v>
      </c>
      <c r="CO26" s="26"/>
      <c r="CP26" s="26"/>
      <c r="CQ26" s="26"/>
      <c r="CR26" s="26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</row>
    <row r="27" spans="1:108" s="95" customFormat="1" ht="28.95" customHeight="1" x14ac:dyDescent="0.3">
      <c r="A27" s="90">
        <v>3.1</v>
      </c>
      <c r="B27" s="91" t="s">
        <v>88</v>
      </c>
      <c r="C27" s="92">
        <f>SUM(C28:C31)</f>
        <v>334</v>
      </c>
      <c r="D27" s="102">
        <f t="shared" ref="D27:E27" si="114">SUM(D28:D31)</f>
        <v>0.64</v>
      </c>
      <c r="E27" s="102">
        <f t="shared" si="114"/>
        <v>0.64</v>
      </c>
      <c r="F27" s="96"/>
      <c r="G27" s="96"/>
      <c r="H27" s="96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4"/>
      <c r="Y27" s="144"/>
      <c r="Z27" s="143"/>
      <c r="AA27" s="143"/>
      <c r="AB27" s="143"/>
      <c r="AC27" s="143"/>
      <c r="AD27" s="143"/>
      <c r="AE27" s="143"/>
      <c r="AF27" s="143"/>
      <c r="AG27" s="145"/>
      <c r="AH27" s="145"/>
      <c r="AI27" s="145"/>
      <c r="AJ27" s="145"/>
      <c r="AK27" s="145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5"/>
      <c r="BO27" s="145"/>
      <c r="BP27" s="145"/>
      <c r="BQ27" s="145"/>
      <c r="BR27" s="145"/>
      <c r="BS27" s="145"/>
      <c r="BT27" s="143"/>
      <c r="BU27" s="143"/>
      <c r="BV27" s="145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93"/>
      <c r="CP27" s="93"/>
      <c r="CQ27" s="93"/>
      <c r="CR27" s="93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</row>
    <row r="28" spans="1:108" s="52" customFormat="1" ht="28.95" customHeight="1" x14ac:dyDescent="0.25">
      <c r="A28" s="45"/>
      <c r="B28" s="20" t="s">
        <v>43</v>
      </c>
      <c r="C28" s="50">
        <v>77</v>
      </c>
      <c r="D28" s="56">
        <v>0.64</v>
      </c>
      <c r="E28" s="56">
        <f>D28</f>
        <v>0.64</v>
      </c>
      <c r="F28" s="56"/>
      <c r="G28" s="56"/>
      <c r="H28" s="56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29"/>
      <c r="Y28" s="129"/>
      <c r="Z28" s="48"/>
      <c r="AA28" s="48"/>
      <c r="AB28" s="48"/>
      <c r="AC28" s="48"/>
      <c r="AD28" s="48"/>
      <c r="AE28" s="48"/>
      <c r="AF28" s="48"/>
      <c r="AG28" s="128"/>
      <c r="AH28" s="128"/>
      <c r="AI28" s="128"/>
      <c r="AJ28" s="128"/>
      <c r="AK28" s="12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128"/>
      <c r="BO28" s="128"/>
      <c r="BP28" s="128"/>
      <c r="BQ28" s="128"/>
      <c r="BR28" s="128"/>
      <c r="BS28" s="128"/>
      <c r="BT28" s="48"/>
      <c r="BU28" s="48"/>
      <c r="BV28" s="12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26"/>
      <c r="CP28" s="26"/>
      <c r="CQ28" s="26"/>
      <c r="CR28" s="26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</row>
    <row r="29" spans="1:108" s="52" customFormat="1" ht="28.95" customHeight="1" x14ac:dyDescent="0.25">
      <c r="A29" s="45"/>
      <c r="B29" s="20" t="s">
        <v>97</v>
      </c>
      <c r="C29" s="50"/>
      <c r="D29" s="56"/>
      <c r="E29" s="56"/>
      <c r="F29" s="56"/>
      <c r="G29" s="56"/>
      <c r="H29" s="56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129"/>
      <c r="Y29" s="129"/>
      <c r="Z29" s="48"/>
      <c r="AA29" s="48"/>
      <c r="AB29" s="48"/>
      <c r="AC29" s="48"/>
      <c r="AD29" s="48"/>
      <c r="AE29" s="48"/>
      <c r="AF29" s="48"/>
      <c r="AG29" s="128"/>
      <c r="AH29" s="128"/>
      <c r="AI29" s="128"/>
      <c r="AJ29" s="128"/>
      <c r="AK29" s="12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128">
        <v>1714</v>
      </c>
      <c r="BO29" s="128"/>
      <c r="BP29" s="128"/>
      <c r="BQ29" s="128"/>
      <c r="BR29" s="128"/>
      <c r="BS29" s="128"/>
      <c r="BT29" s="48"/>
      <c r="BU29" s="48"/>
      <c r="BV29" s="12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26"/>
      <c r="CP29" s="26"/>
      <c r="CQ29" s="26"/>
      <c r="CR29" s="26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</row>
    <row r="30" spans="1:108" s="52" customFormat="1" ht="37.799999999999997" customHeight="1" x14ac:dyDescent="0.25">
      <c r="A30" s="45"/>
      <c r="B30" s="60" t="s">
        <v>44</v>
      </c>
      <c r="C30" s="2">
        <v>159</v>
      </c>
      <c r="D30" s="2">
        <v>0</v>
      </c>
      <c r="E30" s="2">
        <v>0</v>
      </c>
      <c r="F30" s="2"/>
      <c r="G30" s="2"/>
      <c r="H30" s="2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129"/>
      <c r="Y30" s="129"/>
      <c r="Z30" s="48"/>
      <c r="AA30" s="48"/>
      <c r="AB30" s="48"/>
      <c r="AC30" s="48"/>
      <c r="AD30" s="48"/>
      <c r="AE30" s="48"/>
      <c r="AF30" s="48"/>
      <c r="AG30" s="128"/>
      <c r="AH30" s="128"/>
      <c r="AI30" s="128"/>
      <c r="AJ30" s="128"/>
      <c r="AK30" s="12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128"/>
      <c r="BO30" s="128"/>
      <c r="BP30" s="128"/>
      <c r="BQ30" s="128"/>
      <c r="BR30" s="128"/>
      <c r="BS30" s="128"/>
      <c r="BT30" s="48"/>
      <c r="BU30" s="48"/>
      <c r="BV30" s="12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26"/>
      <c r="CP30" s="26"/>
      <c r="CQ30" s="26"/>
      <c r="CR30" s="26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</row>
    <row r="31" spans="1:108" s="52" customFormat="1" ht="42.6" customHeight="1" x14ac:dyDescent="0.25">
      <c r="A31" s="45"/>
      <c r="B31" s="61" t="s">
        <v>96</v>
      </c>
      <c r="C31" s="2">
        <v>98</v>
      </c>
      <c r="D31" s="2">
        <v>0</v>
      </c>
      <c r="E31" s="2">
        <v>0</v>
      </c>
      <c r="F31" s="2"/>
      <c r="G31" s="2"/>
      <c r="H31" s="2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129"/>
      <c r="Y31" s="129"/>
      <c r="Z31" s="48"/>
      <c r="AA31" s="48"/>
      <c r="AB31" s="48"/>
      <c r="AC31" s="48"/>
      <c r="AD31" s="48"/>
      <c r="AE31" s="48"/>
      <c r="AF31" s="48"/>
      <c r="AG31" s="128"/>
      <c r="AH31" s="128"/>
      <c r="AI31" s="128"/>
      <c r="AJ31" s="128"/>
      <c r="AK31" s="12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128">
        <f>1584</f>
        <v>1584</v>
      </c>
      <c r="BO31" s="128"/>
      <c r="BP31" s="128"/>
      <c r="BQ31" s="128"/>
      <c r="BR31" s="128"/>
      <c r="BS31" s="128"/>
      <c r="BT31" s="48"/>
      <c r="BU31" s="48"/>
      <c r="BV31" s="12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26"/>
      <c r="CP31" s="26"/>
      <c r="CQ31" s="26"/>
      <c r="CR31" s="26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</row>
    <row r="32" spans="1:108" s="95" customFormat="1" ht="28.95" customHeight="1" x14ac:dyDescent="0.3">
      <c r="A32" s="90">
        <v>3.2</v>
      </c>
      <c r="B32" s="91" t="s">
        <v>89</v>
      </c>
      <c r="C32" s="92"/>
      <c r="D32" s="92"/>
      <c r="E32" s="92"/>
      <c r="F32" s="92"/>
      <c r="G32" s="92"/>
      <c r="H32" s="92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4"/>
      <c r="Y32" s="144"/>
      <c r="Z32" s="143"/>
      <c r="AA32" s="143"/>
      <c r="AB32" s="143"/>
      <c r="AC32" s="143"/>
      <c r="AD32" s="143"/>
      <c r="AE32" s="143"/>
      <c r="AF32" s="143"/>
      <c r="AG32" s="145"/>
      <c r="AH32" s="145"/>
      <c r="AI32" s="145"/>
      <c r="AJ32" s="145"/>
      <c r="AK32" s="145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5"/>
      <c r="BO32" s="145"/>
      <c r="BP32" s="145"/>
      <c r="BQ32" s="145"/>
      <c r="BR32" s="145"/>
      <c r="BS32" s="145"/>
      <c r="BT32" s="143"/>
      <c r="BU32" s="143"/>
      <c r="BV32" s="145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93"/>
      <c r="CP32" s="93"/>
      <c r="CQ32" s="93"/>
      <c r="CR32" s="93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</row>
    <row r="33" spans="1:108" s="52" customFormat="1" ht="40.049999999999997" customHeight="1" x14ac:dyDescent="0.25">
      <c r="A33" s="49"/>
      <c r="B33" s="20" t="s">
        <v>43</v>
      </c>
      <c r="C33" s="50">
        <v>30</v>
      </c>
      <c r="D33" s="56">
        <v>0</v>
      </c>
      <c r="E33" s="56">
        <v>0</v>
      </c>
      <c r="F33" s="56"/>
      <c r="G33" s="56"/>
      <c r="H33" s="56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129"/>
      <c r="Y33" s="129"/>
      <c r="Z33" s="48"/>
      <c r="AA33" s="48"/>
      <c r="AB33" s="48"/>
      <c r="AC33" s="48"/>
      <c r="AD33" s="48"/>
      <c r="AE33" s="48"/>
      <c r="AF33" s="48"/>
      <c r="AG33" s="128"/>
      <c r="AH33" s="128"/>
      <c r="AI33" s="128"/>
      <c r="AJ33" s="128"/>
      <c r="AK33" s="12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128"/>
      <c r="BO33" s="128"/>
      <c r="BP33" s="128"/>
      <c r="BQ33" s="128"/>
      <c r="BR33" s="128"/>
      <c r="BS33" s="128"/>
      <c r="BT33" s="48"/>
      <c r="BU33" s="48"/>
      <c r="BV33" s="12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26"/>
      <c r="CP33" s="26"/>
      <c r="CQ33" s="26"/>
      <c r="CR33" s="26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</row>
    <row r="34" spans="1:108" s="52" customFormat="1" ht="40.049999999999997" customHeight="1" x14ac:dyDescent="0.25">
      <c r="A34" s="49"/>
      <c r="B34" s="20" t="s">
        <v>97</v>
      </c>
      <c r="C34" s="50">
        <v>250</v>
      </c>
      <c r="D34" s="56">
        <v>0</v>
      </c>
      <c r="E34" s="56">
        <v>0</v>
      </c>
      <c r="F34" s="56"/>
      <c r="G34" s="56"/>
      <c r="H34" s="56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29"/>
      <c r="Y34" s="129"/>
      <c r="Z34" s="48"/>
      <c r="AA34" s="48"/>
      <c r="AB34" s="48"/>
      <c r="AC34" s="48"/>
      <c r="AD34" s="48"/>
      <c r="AE34" s="48"/>
      <c r="AF34" s="48"/>
      <c r="AG34" s="128"/>
      <c r="AH34" s="128"/>
      <c r="AI34" s="128"/>
      <c r="AJ34" s="128"/>
      <c r="AK34" s="12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128">
        <v>50</v>
      </c>
      <c r="BO34" s="128"/>
      <c r="BP34" s="128"/>
      <c r="BQ34" s="128"/>
      <c r="BR34" s="128"/>
      <c r="BS34" s="128"/>
      <c r="BT34" s="48"/>
      <c r="BU34" s="48"/>
      <c r="BV34" s="12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26"/>
      <c r="CP34" s="26"/>
      <c r="CQ34" s="26"/>
      <c r="CR34" s="26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</row>
    <row r="35" spans="1:108" s="5" customFormat="1" ht="42.6" customHeight="1" x14ac:dyDescent="0.25">
      <c r="A35" s="1"/>
      <c r="B35" s="60" t="s">
        <v>44</v>
      </c>
      <c r="C35" s="2"/>
      <c r="D35" s="2"/>
      <c r="E35" s="2"/>
      <c r="F35" s="2"/>
      <c r="G35" s="2"/>
      <c r="H35" s="2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7"/>
      <c r="Z35" s="146"/>
      <c r="AA35" s="146"/>
      <c r="AB35" s="146"/>
      <c r="AC35" s="146"/>
      <c r="AD35" s="146"/>
      <c r="AE35" s="146"/>
      <c r="AF35" s="146"/>
      <c r="AG35" s="148"/>
      <c r="AH35" s="148"/>
      <c r="AI35" s="148"/>
      <c r="AJ35" s="148"/>
      <c r="AK35" s="148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8"/>
      <c r="BO35" s="148"/>
      <c r="BP35" s="148"/>
      <c r="BQ35" s="148"/>
      <c r="BR35" s="148"/>
      <c r="BS35" s="148"/>
      <c r="BT35" s="146"/>
      <c r="BU35" s="146"/>
      <c r="BV35" s="148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3"/>
      <c r="CP35" s="3"/>
      <c r="CQ35" s="3"/>
      <c r="CR35" s="3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s="5" customFormat="1" ht="49.8" customHeight="1" x14ac:dyDescent="0.25">
      <c r="A36" s="1"/>
      <c r="B36" s="61" t="s">
        <v>96</v>
      </c>
      <c r="C36" s="2"/>
      <c r="D36" s="2"/>
      <c r="E36" s="2"/>
      <c r="F36" s="2"/>
      <c r="G36" s="2"/>
      <c r="H36" s="2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7"/>
      <c r="Z36" s="146"/>
      <c r="AA36" s="146"/>
      <c r="AB36" s="146"/>
      <c r="AC36" s="146"/>
      <c r="AD36" s="146"/>
      <c r="AE36" s="146"/>
      <c r="AF36" s="146"/>
      <c r="AG36" s="148"/>
      <c r="AH36" s="148"/>
      <c r="AI36" s="148"/>
      <c r="AJ36" s="148"/>
      <c r="AK36" s="148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8">
        <v>275</v>
      </c>
      <c r="BO36" s="148"/>
      <c r="BP36" s="148"/>
      <c r="BQ36" s="148"/>
      <c r="BR36" s="148"/>
      <c r="BS36" s="148"/>
      <c r="BT36" s="146"/>
      <c r="BU36" s="146"/>
      <c r="BV36" s="148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3"/>
      <c r="CP36" s="3"/>
      <c r="CQ36" s="3"/>
      <c r="CR36" s="3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s="11" customFormat="1" ht="41.4" customHeight="1" x14ac:dyDescent="0.2">
      <c r="A37" s="6">
        <v>4</v>
      </c>
      <c r="B37" s="62" t="s">
        <v>90</v>
      </c>
      <c r="C37" s="7">
        <f>C38+C39</f>
        <v>51</v>
      </c>
      <c r="D37" s="7">
        <f t="shared" ref="D37:Q37" si="115">D38+D39</f>
        <v>0</v>
      </c>
      <c r="E37" s="7">
        <f t="shared" si="115"/>
        <v>0</v>
      </c>
      <c r="F37" s="7">
        <f t="shared" si="115"/>
        <v>0</v>
      </c>
      <c r="G37" s="7">
        <f t="shared" si="115"/>
        <v>0</v>
      </c>
      <c r="H37" s="7">
        <f t="shared" si="115"/>
        <v>0</v>
      </c>
      <c r="I37" s="7">
        <f t="shared" si="115"/>
        <v>0</v>
      </c>
      <c r="J37" s="7">
        <f t="shared" si="115"/>
        <v>0</v>
      </c>
      <c r="K37" s="7">
        <f t="shared" si="115"/>
        <v>0</v>
      </c>
      <c r="L37" s="7">
        <f t="shared" si="115"/>
        <v>0</v>
      </c>
      <c r="M37" s="7">
        <f t="shared" si="115"/>
        <v>0</v>
      </c>
      <c r="N37" s="7">
        <f t="shared" si="115"/>
        <v>0</v>
      </c>
      <c r="O37" s="7">
        <f t="shared" si="115"/>
        <v>0</v>
      </c>
      <c r="P37" s="7">
        <f t="shared" si="115"/>
        <v>0</v>
      </c>
      <c r="Q37" s="7">
        <f t="shared" si="115"/>
        <v>0</v>
      </c>
      <c r="R37" s="7">
        <f t="shared" ref="R37" si="116">R38+R39</f>
        <v>0</v>
      </c>
      <c r="S37" s="7">
        <f t="shared" ref="S37" si="117">S38+S39</f>
        <v>0</v>
      </c>
      <c r="T37" s="7">
        <f t="shared" ref="T37:U37" si="118">T38+T39</f>
        <v>0</v>
      </c>
      <c r="U37" s="7">
        <f t="shared" si="118"/>
        <v>0</v>
      </c>
      <c r="V37" s="7">
        <f t="shared" ref="V37" si="119">V38+V39</f>
        <v>0</v>
      </c>
      <c r="W37" s="7">
        <f t="shared" ref="W37" si="120">W38+W39</f>
        <v>0</v>
      </c>
      <c r="X37" s="63">
        <f>X38+X39</f>
        <v>763.32</v>
      </c>
      <c r="Y37" s="8">
        <f t="shared" ref="Y37:AH37" si="121">Y38+Y39</f>
        <v>0</v>
      </c>
      <c r="Z37" s="8">
        <f t="shared" si="121"/>
        <v>0</v>
      </c>
      <c r="AA37" s="63">
        <f t="shared" si="121"/>
        <v>0</v>
      </c>
      <c r="AB37" s="63">
        <f t="shared" si="121"/>
        <v>0</v>
      </c>
      <c r="AC37" s="63">
        <f t="shared" si="121"/>
        <v>0</v>
      </c>
      <c r="AD37" s="63">
        <f t="shared" si="121"/>
        <v>0</v>
      </c>
      <c r="AE37" s="63">
        <f t="shared" si="121"/>
        <v>0</v>
      </c>
      <c r="AF37" s="63">
        <f t="shared" si="121"/>
        <v>0</v>
      </c>
      <c r="AG37" s="63">
        <f t="shared" si="121"/>
        <v>0</v>
      </c>
      <c r="AH37" s="63">
        <f t="shared" si="121"/>
        <v>0</v>
      </c>
      <c r="AI37" s="63">
        <f t="shared" ref="AI37" si="122">AI38+AI39</f>
        <v>0</v>
      </c>
      <c r="AJ37" s="63">
        <f t="shared" ref="AJ37" si="123">AJ38+AJ39</f>
        <v>0</v>
      </c>
      <c r="AK37" s="63">
        <f t="shared" ref="AK37" si="124">AK38+AK39</f>
        <v>0</v>
      </c>
      <c r="AL37" s="63">
        <f t="shared" ref="AL37" si="125">AL38+AL39</f>
        <v>0</v>
      </c>
      <c r="AM37" s="63">
        <f t="shared" ref="AM37" si="126">AM38+AM39</f>
        <v>0</v>
      </c>
      <c r="AN37" s="63">
        <f t="shared" ref="AN37" si="127">AN38+AN39</f>
        <v>0</v>
      </c>
      <c r="AO37" s="63">
        <f t="shared" ref="AO37" si="128">AO38+AO39</f>
        <v>0</v>
      </c>
      <c r="AP37" s="63">
        <f t="shared" ref="AP37" si="129">AP38+AP39</f>
        <v>0</v>
      </c>
      <c r="AQ37" s="63">
        <f t="shared" ref="AQ37" si="130">AQ38+AQ39</f>
        <v>0</v>
      </c>
      <c r="AR37" s="63">
        <f t="shared" ref="AR37" si="131">AR38+AR39</f>
        <v>0</v>
      </c>
      <c r="AS37" s="63">
        <f t="shared" ref="AS37" si="132">AS38+AS39</f>
        <v>0</v>
      </c>
      <c r="AT37" s="63">
        <f t="shared" ref="AT37" si="133">AT38+AT39</f>
        <v>0</v>
      </c>
      <c r="AU37" s="63">
        <f t="shared" ref="AU37" si="134">AU38+AU39</f>
        <v>0</v>
      </c>
      <c r="AV37" s="63">
        <f t="shared" ref="AV37" si="135">AV38+AV39</f>
        <v>0</v>
      </c>
      <c r="AW37" s="63">
        <f t="shared" ref="AW37" si="136">AW38+AW39</f>
        <v>0</v>
      </c>
      <c r="AX37" s="63">
        <f t="shared" ref="AX37" si="137">AX38+AX39</f>
        <v>0</v>
      </c>
      <c r="AY37" s="63">
        <f t="shared" ref="AY37" si="138">AY38+AY39</f>
        <v>0</v>
      </c>
      <c r="AZ37" s="63">
        <f t="shared" ref="AZ37" si="139">AZ38+AZ39</f>
        <v>0</v>
      </c>
      <c r="BA37" s="63">
        <f t="shared" ref="BA37" si="140">BA38+BA39</f>
        <v>0</v>
      </c>
      <c r="BB37" s="63">
        <f t="shared" ref="BB37" si="141">BB38+BB39</f>
        <v>0</v>
      </c>
      <c r="BC37" s="63">
        <f t="shared" ref="BC37" si="142">BC38+BC39</f>
        <v>0</v>
      </c>
      <c r="BD37" s="63">
        <f t="shared" ref="BD37" si="143">BD38+BD39</f>
        <v>0</v>
      </c>
      <c r="BE37" s="63">
        <f t="shared" ref="BE37" si="144">BE38+BE39</f>
        <v>0</v>
      </c>
      <c r="BF37" s="63">
        <f t="shared" ref="BF37" si="145">BF38+BF39</f>
        <v>0</v>
      </c>
      <c r="BG37" s="63">
        <f t="shared" ref="BG37" si="146">BG38+BG39</f>
        <v>0</v>
      </c>
      <c r="BH37" s="63">
        <f t="shared" ref="BH37" si="147">BH38+BH39</f>
        <v>0</v>
      </c>
      <c r="BI37" s="63">
        <f t="shared" ref="BI37" si="148">BI38+BI39</f>
        <v>0</v>
      </c>
      <c r="BJ37" s="63">
        <f t="shared" ref="BJ37" si="149">BJ38+BJ39</f>
        <v>0</v>
      </c>
      <c r="BK37" s="63">
        <f t="shared" ref="BK37" si="150">BK38+BK39</f>
        <v>0</v>
      </c>
      <c r="BL37" s="63">
        <f t="shared" ref="BL37" si="151">BL38+BL39</f>
        <v>0</v>
      </c>
      <c r="BM37" s="63">
        <f t="shared" ref="BM37" si="152">BM38+BM39</f>
        <v>0</v>
      </c>
      <c r="BN37" s="63">
        <f t="shared" ref="BN37" si="153">BN38+BN39</f>
        <v>1397</v>
      </c>
      <c r="BO37" s="63">
        <f t="shared" ref="BO37" si="154">BO38+BO39</f>
        <v>100</v>
      </c>
      <c r="BP37" s="63">
        <f t="shared" ref="BP37" si="155">BP38+BP39</f>
        <v>100</v>
      </c>
      <c r="BQ37" s="149">
        <f t="shared" ref="BQ37" si="156">BQ38+BQ39</f>
        <v>0</v>
      </c>
      <c r="BR37" s="149">
        <f t="shared" ref="BR37" si="157">BR38+BR39</f>
        <v>0</v>
      </c>
      <c r="BS37" s="149">
        <f t="shared" ref="BS37" si="158">BS38+BS39</f>
        <v>0</v>
      </c>
      <c r="BT37" s="63">
        <f t="shared" ref="BT37" si="159">BT38+BT39</f>
        <v>0</v>
      </c>
      <c r="BU37" s="63">
        <f t="shared" ref="BU37" si="160">BU38+BU39</f>
        <v>0</v>
      </c>
      <c r="BV37" s="149">
        <f t="shared" ref="BV37" si="161">BV38+BV39</f>
        <v>0</v>
      </c>
      <c r="BW37" s="63">
        <f t="shared" ref="BW37" si="162">BW38+BW39</f>
        <v>0</v>
      </c>
      <c r="BX37" s="63">
        <f t="shared" ref="BX37" si="163">BX38+BX39</f>
        <v>0</v>
      </c>
      <c r="BY37" s="63">
        <f t="shared" ref="BY37" si="164">BY38+BY39</f>
        <v>0</v>
      </c>
      <c r="BZ37" s="63">
        <f t="shared" ref="BZ37" si="165">BZ38+BZ39</f>
        <v>0</v>
      </c>
      <c r="CA37" s="63">
        <f t="shared" ref="CA37" si="166">CA38+CA39</f>
        <v>0</v>
      </c>
      <c r="CB37" s="63">
        <f t="shared" ref="CB37" si="167">CB38+CB39</f>
        <v>0</v>
      </c>
      <c r="CC37" s="63">
        <f t="shared" ref="CC37" si="168">CC38+CC39</f>
        <v>0</v>
      </c>
      <c r="CD37" s="63">
        <f t="shared" ref="CD37" si="169">CD38+CD39</f>
        <v>0</v>
      </c>
      <c r="CE37" s="63">
        <f t="shared" ref="CE37" si="170">CE38+CE39</f>
        <v>0</v>
      </c>
      <c r="CF37" s="63">
        <f t="shared" ref="CF37" si="171">CF38+CF39</f>
        <v>0</v>
      </c>
      <c r="CG37" s="63">
        <f t="shared" ref="CG37" si="172">CG38+CG39</f>
        <v>0</v>
      </c>
      <c r="CH37" s="63">
        <f t="shared" ref="CH37" si="173">CH38+CH39</f>
        <v>0</v>
      </c>
      <c r="CI37" s="63">
        <f t="shared" ref="CI37" si="174">CI38+CI39</f>
        <v>0</v>
      </c>
      <c r="CJ37" s="63">
        <f t="shared" ref="CJ37" si="175">CJ38+CJ39</f>
        <v>0</v>
      </c>
      <c r="CK37" s="63">
        <f t="shared" ref="CK37" si="176">CK38+CK39</f>
        <v>0</v>
      </c>
      <c r="CL37" s="63">
        <f t="shared" ref="CL37" si="177">CL38+CL39</f>
        <v>0</v>
      </c>
      <c r="CM37" s="63">
        <f t="shared" ref="CM37" si="178">CM38+CM39</f>
        <v>0</v>
      </c>
      <c r="CN37" s="63">
        <f t="shared" ref="CN37" si="179">CN38+CN39</f>
        <v>0</v>
      </c>
      <c r="CO37" s="9"/>
      <c r="CP37" s="9"/>
      <c r="CQ37" s="9"/>
      <c r="CR37" s="9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</row>
    <row r="38" spans="1:108" s="5" customFormat="1" ht="27.6" customHeight="1" x14ac:dyDescent="0.25">
      <c r="A38" s="1">
        <v>4.0999999999999996</v>
      </c>
      <c r="B38" s="60" t="s">
        <v>91</v>
      </c>
      <c r="C38" s="2">
        <v>51</v>
      </c>
      <c r="D38" s="2"/>
      <c r="E38" s="2"/>
      <c r="F38" s="2"/>
      <c r="G38" s="2"/>
      <c r="H38" s="2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>
        <v>0.32</v>
      </c>
      <c r="Y38" s="146">
        <v>0</v>
      </c>
      <c r="Z38" s="146">
        <v>0</v>
      </c>
      <c r="AA38" s="146"/>
      <c r="AB38" s="146"/>
      <c r="AC38" s="146"/>
      <c r="AD38" s="146"/>
      <c r="AE38" s="146"/>
      <c r="AF38" s="146"/>
      <c r="AG38" s="148"/>
      <c r="AH38" s="148"/>
      <c r="AI38" s="148"/>
      <c r="AJ38" s="148"/>
      <c r="AK38" s="148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8">
        <v>1397</v>
      </c>
      <c r="BO38" s="148">
        <v>100</v>
      </c>
      <c r="BP38" s="148">
        <v>100</v>
      </c>
      <c r="BQ38" s="148"/>
      <c r="BR38" s="148"/>
      <c r="BS38" s="148"/>
      <c r="BT38" s="146"/>
      <c r="BU38" s="146"/>
      <c r="BV38" s="148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3"/>
      <c r="CP38" s="3"/>
      <c r="CQ38" s="3"/>
      <c r="CR38" s="3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s="5" customFormat="1" ht="27.6" customHeight="1" x14ac:dyDescent="0.25">
      <c r="A39" s="1">
        <v>4.2</v>
      </c>
      <c r="B39" s="60" t="s">
        <v>92</v>
      </c>
      <c r="C39" s="2"/>
      <c r="D39" s="2"/>
      <c r="E39" s="2"/>
      <c r="F39" s="2"/>
      <c r="G39" s="2"/>
      <c r="H39" s="2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>23+740</f>
        <v>763</v>
      </c>
      <c r="Y39" s="146">
        <v>0</v>
      </c>
      <c r="Z39" s="146">
        <v>0</v>
      </c>
      <c r="AA39" s="146"/>
      <c r="AB39" s="146"/>
      <c r="AC39" s="146"/>
      <c r="AD39" s="146"/>
      <c r="AE39" s="146"/>
      <c r="AF39" s="146"/>
      <c r="AG39" s="148"/>
      <c r="AH39" s="148"/>
      <c r="AI39" s="148"/>
      <c r="AJ39" s="148"/>
      <c r="AK39" s="148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8"/>
      <c r="BO39" s="148"/>
      <c r="BP39" s="148"/>
      <c r="BQ39" s="148"/>
      <c r="BR39" s="148"/>
      <c r="BS39" s="148"/>
      <c r="BT39" s="146"/>
      <c r="BU39" s="146"/>
      <c r="BV39" s="148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3"/>
      <c r="CP39" s="3"/>
      <c r="CQ39" s="3"/>
      <c r="CR39" s="3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s="11" customFormat="1" ht="28.95" customHeight="1" x14ac:dyDescent="0.2">
      <c r="A40" s="6">
        <v>5</v>
      </c>
      <c r="B40" s="12" t="s">
        <v>45</v>
      </c>
      <c r="C40" s="8">
        <f t="shared" ref="C40:U40" si="180">C41+C42</f>
        <v>20190</v>
      </c>
      <c r="D40" s="8">
        <f t="shared" si="180"/>
        <v>0</v>
      </c>
      <c r="E40" s="8">
        <f t="shared" si="180"/>
        <v>0</v>
      </c>
      <c r="F40" s="8">
        <f t="shared" si="180"/>
        <v>0</v>
      </c>
      <c r="G40" s="8">
        <f t="shared" si="180"/>
        <v>0</v>
      </c>
      <c r="H40" s="8">
        <f t="shared" si="180"/>
        <v>0</v>
      </c>
      <c r="I40" s="8">
        <f t="shared" si="180"/>
        <v>0</v>
      </c>
      <c r="J40" s="8">
        <f t="shared" si="180"/>
        <v>0</v>
      </c>
      <c r="K40" s="8">
        <f t="shared" si="180"/>
        <v>0</v>
      </c>
      <c r="L40" s="8">
        <f t="shared" si="180"/>
        <v>0</v>
      </c>
      <c r="M40" s="8">
        <f t="shared" si="180"/>
        <v>0</v>
      </c>
      <c r="N40" s="8">
        <f t="shared" si="180"/>
        <v>0</v>
      </c>
      <c r="O40" s="8">
        <f t="shared" si="180"/>
        <v>0</v>
      </c>
      <c r="P40" s="8">
        <f t="shared" si="180"/>
        <v>0</v>
      </c>
      <c r="Q40" s="8">
        <f t="shared" si="180"/>
        <v>0</v>
      </c>
      <c r="R40" s="8">
        <f t="shared" si="180"/>
        <v>0</v>
      </c>
      <c r="S40" s="8">
        <f t="shared" si="180"/>
        <v>0</v>
      </c>
      <c r="T40" s="8">
        <f t="shared" si="180"/>
        <v>0</v>
      </c>
      <c r="U40" s="8">
        <f t="shared" si="180"/>
        <v>0</v>
      </c>
      <c r="V40" s="8">
        <f t="shared" ref="V40:AX40" si="181">V41+V42</f>
        <v>0</v>
      </c>
      <c r="W40" s="8">
        <f t="shared" si="181"/>
        <v>0</v>
      </c>
      <c r="X40" s="63">
        <f t="shared" si="181"/>
        <v>0</v>
      </c>
      <c r="Y40" s="63">
        <f t="shared" si="181"/>
        <v>0</v>
      </c>
      <c r="Z40" s="8">
        <f t="shared" si="181"/>
        <v>0</v>
      </c>
      <c r="AA40" s="8">
        <f t="shared" si="181"/>
        <v>0</v>
      </c>
      <c r="AB40" s="8">
        <f t="shared" si="181"/>
        <v>0</v>
      </c>
      <c r="AC40" s="8">
        <f t="shared" si="181"/>
        <v>0</v>
      </c>
      <c r="AD40" s="8">
        <f t="shared" si="181"/>
        <v>0</v>
      </c>
      <c r="AE40" s="8">
        <f t="shared" si="181"/>
        <v>0</v>
      </c>
      <c r="AF40" s="8">
        <f t="shared" si="181"/>
        <v>0</v>
      </c>
      <c r="AG40" s="150">
        <f t="shared" si="181"/>
        <v>402173</v>
      </c>
      <c r="AH40" s="150">
        <f t="shared" si="181"/>
        <v>81744</v>
      </c>
      <c r="AI40" s="150">
        <f t="shared" si="181"/>
        <v>178816</v>
      </c>
      <c r="AJ40" s="150">
        <f t="shared" si="181"/>
        <v>0</v>
      </c>
      <c r="AK40" s="150">
        <f t="shared" si="181"/>
        <v>0</v>
      </c>
      <c r="AL40" s="150">
        <f t="shared" si="181"/>
        <v>0</v>
      </c>
      <c r="AM40" s="150">
        <f t="shared" si="181"/>
        <v>0</v>
      </c>
      <c r="AN40" s="150">
        <f t="shared" si="181"/>
        <v>0</v>
      </c>
      <c r="AO40" s="150">
        <f t="shared" si="181"/>
        <v>0</v>
      </c>
      <c r="AP40" s="150">
        <f t="shared" si="181"/>
        <v>0</v>
      </c>
      <c r="AQ40" s="150">
        <f t="shared" si="181"/>
        <v>0</v>
      </c>
      <c r="AR40" s="150">
        <f t="shared" si="181"/>
        <v>0</v>
      </c>
      <c r="AS40" s="150">
        <f t="shared" si="181"/>
        <v>0</v>
      </c>
      <c r="AT40" s="150">
        <f t="shared" si="181"/>
        <v>0</v>
      </c>
      <c r="AU40" s="150">
        <f t="shared" si="181"/>
        <v>0</v>
      </c>
      <c r="AV40" s="150">
        <f t="shared" si="181"/>
        <v>0</v>
      </c>
      <c r="AW40" s="150">
        <f t="shared" si="181"/>
        <v>0</v>
      </c>
      <c r="AX40" s="150">
        <f t="shared" si="181"/>
        <v>0</v>
      </c>
      <c r="AY40" s="8">
        <f t="shared" ref="AY40:AZ40" si="182">AY41+AY42</f>
        <v>0</v>
      </c>
      <c r="AZ40" s="8">
        <f t="shared" si="182"/>
        <v>0</v>
      </c>
      <c r="BA40" s="8">
        <f t="shared" ref="BA40" si="183">BA41+BA42</f>
        <v>0</v>
      </c>
      <c r="BB40" s="8">
        <f t="shared" ref="BB40:BC40" si="184">BB41+BB42</f>
        <v>0</v>
      </c>
      <c r="BC40" s="8">
        <f t="shared" si="184"/>
        <v>0</v>
      </c>
      <c r="BD40" s="8">
        <f t="shared" ref="BD40" si="185">BD41+BD42</f>
        <v>0</v>
      </c>
      <c r="BE40" s="8">
        <f t="shared" ref="BE40:BJ40" si="186">BE41+BE42</f>
        <v>0</v>
      </c>
      <c r="BF40" s="8">
        <f t="shared" si="186"/>
        <v>0</v>
      </c>
      <c r="BG40" s="8">
        <f t="shared" si="186"/>
        <v>0</v>
      </c>
      <c r="BH40" s="8">
        <f t="shared" si="186"/>
        <v>0</v>
      </c>
      <c r="BI40" s="8">
        <f t="shared" si="186"/>
        <v>0</v>
      </c>
      <c r="BJ40" s="8">
        <f t="shared" si="186"/>
        <v>0</v>
      </c>
      <c r="BK40" s="8">
        <f t="shared" ref="BK40:BV40" si="187">BK41+BK42</f>
        <v>0</v>
      </c>
      <c r="BL40" s="8">
        <f t="shared" si="187"/>
        <v>0</v>
      </c>
      <c r="BM40" s="8">
        <f t="shared" si="187"/>
        <v>0</v>
      </c>
      <c r="BN40" s="8">
        <f t="shared" si="187"/>
        <v>0</v>
      </c>
      <c r="BO40" s="8">
        <f t="shared" si="187"/>
        <v>0</v>
      </c>
      <c r="BP40" s="8">
        <f t="shared" si="187"/>
        <v>0</v>
      </c>
      <c r="BQ40" s="8">
        <f t="shared" si="187"/>
        <v>0</v>
      </c>
      <c r="BR40" s="8">
        <f t="shared" si="187"/>
        <v>0</v>
      </c>
      <c r="BS40" s="8">
        <f t="shared" si="187"/>
        <v>0</v>
      </c>
      <c r="BT40" s="8">
        <f t="shared" si="187"/>
        <v>0</v>
      </c>
      <c r="BU40" s="8">
        <f t="shared" si="187"/>
        <v>0</v>
      </c>
      <c r="BV40" s="8">
        <f t="shared" si="187"/>
        <v>0</v>
      </c>
      <c r="BW40" s="8">
        <f t="shared" ref="BW40:CH40" si="188">BW41+BW42</f>
        <v>0</v>
      </c>
      <c r="BX40" s="8">
        <f t="shared" si="188"/>
        <v>0</v>
      </c>
      <c r="BY40" s="8">
        <f t="shared" si="188"/>
        <v>0</v>
      </c>
      <c r="BZ40" s="8">
        <f t="shared" si="188"/>
        <v>0</v>
      </c>
      <c r="CA40" s="8">
        <f t="shared" si="188"/>
        <v>0</v>
      </c>
      <c r="CB40" s="8">
        <f t="shared" si="188"/>
        <v>0</v>
      </c>
      <c r="CC40" s="8">
        <f t="shared" si="188"/>
        <v>0</v>
      </c>
      <c r="CD40" s="8">
        <f t="shared" si="188"/>
        <v>0</v>
      </c>
      <c r="CE40" s="8">
        <f t="shared" si="188"/>
        <v>0</v>
      </c>
      <c r="CF40" s="8">
        <f t="shared" si="188"/>
        <v>0</v>
      </c>
      <c r="CG40" s="8">
        <f t="shared" si="188"/>
        <v>0</v>
      </c>
      <c r="CH40" s="8">
        <f t="shared" si="188"/>
        <v>0</v>
      </c>
      <c r="CI40" s="8">
        <f t="shared" ref="CI40:CN40" si="189">CI41+CI42</f>
        <v>0</v>
      </c>
      <c r="CJ40" s="8">
        <f t="shared" si="189"/>
        <v>0</v>
      </c>
      <c r="CK40" s="8">
        <f t="shared" si="189"/>
        <v>0</v>
      </c>
      <c r="CL40" s="8">
        <f t="shared" si="189"/>
        <v>0</v>
      </c>
      <c r="CM40" s="8">
        <f t="shared" si="189"/>
        <v>0</v>
      </c>
      <c r="CN40" s="8">
        <f t="shared" si="189"/>
        <v>0</v>
      </c>
      <c r="CO40" s="9"/>
      <c r="CP40" s="9"/>
      <c r="CQ40" s="9"/>
      <c r="CR40" s="9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</row>
    <row r="41" spans="1:108" s="5" customFormat="1" ht="20.25" customHeight="1" x14ac:dyDescent="0.25">
      <c r="A41" s="13">
        <v>5.0999999999999996</v>
      </c>
      <c r="B41" s="14" t="s">
        <v>93</v>
      </c>
      <c r="C41" s="15">
        <f>19076</f>
        <v>19076</v>
      </c>
      <c r="D41" s="15"/>
      <c r="E41" s="15"/>
      <c r="F41" s="15"/>
      <c r="G41" s="15"/>
      <c r="H41" s="15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2"/>
      <c r="Y41" s="152"/>
      <c r="Z41" s="151"/>
      <c r="AA41" s="151"/>
      <c r="AB41" s="151"/>
      <c r="AC41" s="151"/>
      <c r="AD41" s="151"/>
      <c r="AE41" s="151"/>
      <c r="AF41" s="151"/>
      <c r="AG41" s="153">
        <v>186673</v>
      </c>
      <c r="AH41" s="153">
        <v>75070</v>
      </c>
      <c r="AI41" s="153">
        <f>AH41</f>
        <v>75070</v>
      </c>
      <c r="AJ41" s="153"/>
      <c r="AK41" s="153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3"/>
      <c r="BO41" s="153"/>
      <c r="BP41" s="153"/>
      <c r="BQ41" s="153"/>
      <c r="BR41" s="153"/>
      <c r="BS41" s="153"/>
      <c r="BT41" s="151"/>
      <c r="BU41" s="151"/>
      <c r="BV41" s="153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3"/>
      <c r="CP41" s="3"/>
      <c r="CQ41" s="3"/>
      <c r="CR41" s="3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s="5" customFormat="1" ht="28.5" customHeight="1" x14ac:dyDescent="0.25">
      <c r="A42" s="16">
        <v>5.2</v>
      </c>
      <c r="B42" s="17" t="s">
        <v>94</v>
      </c>
      <c r="C42" s="18">
        <f>1114</f>
        <v>1114</v>
      </c>
      <c r="D42" s="18"/>
      <c r="E42" s="18"/>
      <c r="F42" s="18"/>
      <c r="G42" s="18"/>
      <c r="H42" s="18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5"/>
      <c r="Y42" s="155"/>
      <c r="Z42" s="154"/>
      <c r="AA42" s="154"/>
      <c r="AB42" s="154"/>
      <c r="AC42" s="154"/>
      <c r="AD42" s="154"/>
      <c r="AE42" s="154"/>
      <c r="AF42" s="154"/>
      <c r="AG42" s="156">
        <v>215500</v>
      </c>
      <c r="AH42" s="156">
        <v>6674</v>
      </c>
      <c r="AI42" s="156">
        <f>97072+AH42</f>
        <v>103746</v>
      </c>
      <c r="AJ42" s="156"/>
      <c r="AK42" s="156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6"/>
      <c r="BO42" s="156"/>
      <c r="BP42" s="156"/>
      <c r="BQ42" s="156"/>
      <c r="BR42" s="156"/>
      <c r="BS42" s="156"/>
      <c r="BT42" s="154"/>
      <c r="BU42" s="154"/>
      <c r="BV42" s="156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3"/>
      <c r="CP42" s="3"/>
      <c r="CQ42" s="3"/>
      <c r="CR42" s="3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s="70" customFormat="1" ht="32.25" hidden="1" customHeight="1" x14ac:dyDescent="0.25">
      <c r="A43" s="64">
        <v>3</v>
      </c>
      <c r="B43" s="65" t="s">
        <v>46</v>
      </c>
      <c r="C43" s="66">
        <f t="shared" ref="C43:BQ43" si="190">SUM(C44:C64)</f>
        <v>0</v>
      </c>
      <c r="D43" s="66"/>
      <c r="E43" s="66"/>
      <c r="F43" s="66"/>
      <c r="G43" s="66"/>
      <c r="H43" s="66"/>
      <c r="I43" s="66">
        <f t="shared" si="190"/>
        <v>0</v>
      </c>
      <c r="J43" s="66"/>
      <c r="K43" s="66"/>
      <c r="L43" s="66">
        <f t="shared" si="190"/>
        <v>0</v>
      </c>
      <c r="M43" s="66"/>
      <c r="N43" s="66"/>
      <c r="O43" s="66">
        <f t="shared" si="190"/>
        <v>0</v>
      </c>
      <c r="P43" s="66"/>
      <c r="Q43" s="66"/>
      <c r="R43" s="66">
        <f t="shared" si="190"/>
        <v>0</v>
      </c>
      <c r="S43" s="66"/>
      <c r="T43" s="66"/>
      <c r="U43" s="66">
        <f t="shared" si="190"/>
        <v>0</v>
      </c>
      <c r="V43" s="66"/>
      <c r="W43" s="66"/>
      <c r="X43" s="157">
        <f t="shared" si="190"/>
        <v>0</v>
      </c>
      <c r="Y43" s="157"/>
      <c r="Z43" s="66"/>
      <c r="AA43" s="66">
        <f t="shared" si="190"/>
        <v>0</v>
      </c>
      <c r="AB43" s="66"/>
      <c r="AC43" s="66"/>
      <c r="AD43" s="66">
        <f t="shared" si="190"/>
        <v>0</v>
      </c>
      <c r="AE43" s="66"/>
      <c r="AF43" s="66"/>
      <c r="AG43" s="158">
        <f t="shared" si="190"/>
        <v>0</v>
      </c>
      <c r="AH43" s="158"/>
      <c r="AI43" s="158"/>
      <c r="AJ43" s="158">
        <f t="shared" si="190"/>
        <v>0</v>
      </c>
      <c r="AK43" s="158"/>
      <c r="AL43" s="66"/>
      <c r="AM43" s="66">
        <f t="shared" si="190"/>
        <v>0</v>
      </c>
      <c r="AN43" s="66"/>
      <c r="AO43" s="66"/>
      <c r="AP43" s="66">
        <f t="shared" si="190"/>
        <v>0</v>
      </c>
      <c r="AQ43" s="66"/>
      <c r="AR43" s="66"/>
      <c r="AS43" s="66">
        <f t="shared" si="190"/>
        <v>0</v>
      </c>
      <c r="AT43" s="66"/>
      <c r="AU43" s="66"/>
      <c r="AV43" s="66">
        <f t="shared" si="190"/>
        <v>0</v>
      </c>
      <c r="AW43" s="66"/>
      <c r="AX43" s="66"/>
      <c r="AY43" s="66">
        <f t="shared" si="190"/>
        <v>0</v>
      </c>
      <c r="AZ43" s="66"/>
      <c r="BA43" s="66"/>
      <c r="BB43" s="66">
        <f t="shared" si="190"/>
        <v>0</v>
      </c>
      <c r="BC43" s="66"/>
      <c r="BD43" s="66"/>
      <c r="BE43" s="66">
        <f t="shared" si="190"/>
        <v>0</v>
      </c>
      <c r="BF43" s="66"/>
      <c r="BG43" s="66"/>
      <c r="BH43" s="66"/>
      <c r="BI43" s="66"/>
      <c r="BJ43" s="66"/>
      <c r="BK43" s="66">
        <f t="shared" si="190"/>
        <v>0</v>
      </c>
      <c r="BL43" s="66"/>
      <c r="BM43" s="66"/>
      <c r="BN43" s="158">
        <f t="shared" si="190"/>
        <v>0</v>
      </c>
      <c r="BO43" s="158"/>
      <c r="BP43" s="158"/>
      <c r="BQ43" s="158">
        <f t="shared" si="190"/>
        <v>0</v>
      </c>
      <c r="BR43" s="158"/>
      <c r="BS43" s="158"/>
      <c r="BT43" s="66">
        <f t="shared" ref="BT43" si="191">SUM(BT44:BT64)</f>
        <v>0</v>
      </c>
      <c r="BU43" s="66"/>
      <c r="BV43" s="158"/>
      <c r="BW43" s="66">
        <f t="shared" ref="BW43" si="192">SUM(BW44:BW64)</f>
        <v>0</v>
      </c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>
        <f t="shared" ref="CN43" si="193">SUM(CN44:CN64)</f>
        <v>0</v>
      </c>
      <c r="CO43" s="67">
        <f>SUM(C43:CN43)</f>
        <v>0</v>
      </c>
      <c r="CP43" s="67"/>
      <c r="CQ43" s="67"/>
      <c r="CR43" s="67"/>
      <c r="CS43" s="68">
        <f>SUM(C43:CN43)</f>
        <v>0</v>
      </c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</row>
    <row r="44" spans="1:108" s="77" customFormat="1" ht="36" hidden="1" customHeight="1" x14ac:dyDescent="0.25">
      <c r="A44" s="49">
        <v>3.1</v>
      </c>
      <c r="B44" s="71" t="s">
        <v>47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159"/>
      <c r="Y44" s="159"/>
      <c r="Z44" s="72"/>
      <c r="AA44" s="72"/>
      <c r="AB44" s="72"/>
      <c r="AC44" s="72"/>
      <c r="AD44" s="72"/>
      <c r="AE44" s="72"/>
      <c r="AF44" s="72"/>
      <c r="AG44" s="160"/>
      <c r="AH44" s="160"/>
      <c r="AI44" s="160"/>
      <c r="AJ44" s="160"/>
      <c r="AK44" s="160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160"/>
      <c r="BO44" s="160"/>
      <c r="BP44" s="160"/>
      <c r="BQ44" s="160"/>
      <c r="BR44" s="160"/>
      <c r="BS44" s="160"/>
      <c r="BT44" s="72"/>
      <c r="BU44" s="72"/>
      <c r="BV44" s="160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3">
        <v>1500</v>
      </c>
      <c r="CP44" s="73"/>
      <c r="CQ44" s="73"/>
      <c r="CR44" s="73"/>
      <c r="CS44" s="74"/>
      <c r="CT44" s="75"/>
      <c r="CU44" s="76"/>
      <c r="CV44" s="76"/>
      <c r="CW44" s="76"/>
      <c r="CX44" s="76"/>
      <c r="CY44" s="76"/>
      <c r="CZ44" s="76"/>
      <c r="DA44" s="76"/>
      <c r="DB44" s="76"/>
      <c r="DC44" s="76"/>
      <c r="DD44" s="76"/>
    </row>
    <row r="45" spans="1:108" s="77" customFormat="1" ht="31.5" hidden="1" customHeight="1" x14ac:dyDescent="0.25">
      <c r="A45" s="49"/>
      <c r="B45" s="78" t="s">
        <v>48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159"/>
      <c r="Y45" s="159"/>
      <c r="Z45" s="72"/>
      <c r="AA45" s="72"/>
      <c r="AB45" s="72"/>
      <c r="AC45" s="72"/>
      <c r="AD45" s="72"/>
      <c r="AE45" s="72"/>
      <c r="AF45" s="72"/>
      <c r="AG45" s="160"/>
      <c r="AH45" s="160"/>
      <c r="AI45" s="160"/>
      <c r="AJ45" s="160"/>
      <c r="AK45" s="160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160"/>
      <c r="BO45" s="160"/>
      <c r="BP45" s="160"/>
      <c r="BQ45" s="160"/>
      <c r="BR45" s="160"/>
      <c r="BS45" s="160"/>
      <c r="BT45" s="72"/>
      <c r="BU45" s="72"/>
      <c r="BV45" s="160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3">
        <v>850</v>
      </c>
      <c r="CP45" s="73"/>
      <c r="CQ45" s="73"/>
      <c r="CR45" s="73"/>
      <c r="CS45" s="74"/>
      <c r="CT45" s="79">
        <f>CO44+CO45</f>
        <v>2350</v>
      </c>
      <c r="CU45" s="76"/>
      <c r="CV45" s="76"/>
      <c r="CW45" s="76"/>
      <c r="CX45" s="76"/>
      <c r="CY45" s="76"/>
      <c r="CZ45" s="76"/>
      <c r="DA45" s="76"/>
      <c r="DB45" s="76"/>
      <c r="DC45" s="76"/>
      <c r="DD45" s="76"/>
    </row>
    <row r="46" spans="1:108" s="77" customFormat="1" ht="24" hidden="1" customHeight="1" x14ac:dyDescent="0.25">
      <c r="A46" s="49"/>
      <c r="B46" s="78" t="s">
        <v>49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159"/>
      <c r="Y46" s="159"/>
      <c r="Z46" s="72"/>
      <c r="AA46" s="72"/>
      <c r="AB46" s="72"/>
      <c r="AC46" s="72"/>
      <c r="AD46" s="72"/>
      <c r="AE46" s="72"/>
      <c r="AF46" s="72"/>
      <c r="AG46" s="160"/>
      <c r="AH46" s="160"/>
      <c r="AI46" s="160"/>
      <c r="AJ46" s="160"/>
      <c r="AK46" s="160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160"/>
      <c r="BO46" s="160"/>
      <c r="BP46" s="160"/>
      <c r="BQ46" s="160"/>
      <c r="BR46" s="160"/>
      <c r="BS46" s="160"/>
      <c r="BT46" s="72"/>
      <c r="BU46" s="72"/>
      <c r="BV46" s="160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3">
        <f>SUM(CO43:CO45)</f>
        <v>2350</v>
      </c>
      <c r="CP46" s="73"/>
      <c r="CQ46" s="73"/>
      <c r="CR46" s="73"/>
      <c r="CS46" s="74"/>
      <c r="CT46" s="75"/>
      <c r="CU46" s="76"/>
      <c r="CV46" s="76"/>
      <c r="CW46" s="76"/>
      <c r="CX46" s="76"/>
      <c r="CY46" s="76"/>
      <c r="CZ46" s="76"/>
      <c r="DA46" s="76"/>
      <c r="DB46" s="76"/>
      <c r="DC46" s="76"/>
      <c r="DD46" s="76"/>
    </row>
    <row r="47" spans="1:108" s="77" customFormat="1" ht="20.25" hidden="1" customHeight="1" x14ac:dyDescent="0.25">
      <c r="A47" s="49"/>
      <c r="B47" s="78" t="s">
        <v>50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159"/>
      <c r="Y47" s="159"/>
      <c r="Z47" s="72"/>
      <c r="AA47" s="72"/>
      <c r="AB47" s="72"/>
      <c r="AC47" s="72"/>
      <c r="AD47" s="72"/>
      <c r="AE47" s="72"/>
      <c r="AF47" s="72"/>
      <c r="AG47" s="160"/>
      <c r="AH47" s="160"/>
      <c r="AI47" s="160"/>
      <c r="AJ47" s="160"/>
      <c r="AK47" s="160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160"/>
      <c r="BO47" s="160"/>
      <c r="BP47" s="160"/>
      <c r="BQ47" s="160"/>
      <c r="BR47" s="160"/>
      <c r="BS47" s="160"/>
      <c r="BT47" s="72"/>
      <c r="BU47" s="72"/>
      <c r="BV47" s="160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3"/>
      <c r="CP47" s="73"/>
      <c r="CQ47" s="73"/>
      <c r="CR47" s="73"/>
      <c r="CS47" s="74"/>
      <c r="CT47" s="75"/>
      <c r="CU47" s="76"/>
      <c r="CV47" s="76"/>
      <c r="CW47" s="76"/>
      <c r="CX47" s="76"/>
      <c r="CY47" s="76"/>
      <c r="CZ47" s="76"/>
      <c r="DA47" s="76"/>
      <c r="DB47" s="76"/>
      <c r="DC47" s="76"/>
      <c r="DD47" s="76"/>
    </row>
    <row r="48" spans="1:108" s="77" customFormat="1" ht="22.5" hidden="1" customHeight="1" x14ac:dyDescent="0.25">
      <c r="A48" s="49"/>
      <c r="B48" s="78" t="s">
        <v>51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159"/>
      <c r="Y48" s="159"/>
      <c r="Z48" s="72"/>
      <c r="AA48" s="72"/>
      <c r="AB48" s="72"/>
      <c r="AC48" s="72"/>
      <c r="AD48" s="72"/>
      <c r="AE48" s="72"/>
      <c r="AF48" s="72"/>
      <c r="AG48" s="160"/>
      <c r="AH48" s="160"/>
      <c r="AI48" s="160"/>
      <c r="AJ48" s="160"/>
      <c r="AK48" s="160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160"/>
      <c r="BO48" s="160"/>
      <c r="BP48" s="160"/>
      <c r="BQ48" s="160"/>
      <c r="BR48" s="160"/>
      <c r="BS48" s="160"/>
      <c r="BT48" s="72"/>
      <c r="BU48" s="72"/>
      <c r="BV48" s="160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3"/>
      <c r="CP48" s="73"/>
      <c r="CQ48" s="73"/>
      <c r="CR48" s="73"/>
      <c r="CS48" s="74"/>
      <c r="CT48" s="75"/>
      <c r="CU48" s="76"/>
      <c r="CV48" s="76"/>
      <c r="CW48" s="76"/>
      <c r="CX48" s="76"/>
      <c r="CY48" s="76"/>
      <c r="CZ48" s="76"/>
      <c r="DA48" s="76"/>
      <c r="DB48" s="76"/>
      <c r="DC48" s="76"/>
      <c r="DD48" s="76"/>
    </row>
    <row r="49" spans="1:108" s="77" customFormat="1" ht="24" hidden="1" customHeight="1" x14ac:dyDescent="0.25">
      <c r="A49" s="49"/>
      <c r="B49" s="78" t="s">
        <v>52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159"/>
      <c r="Y49" s="159"/>
      <c r="Z49" s="72"/>
      <c r="AA49" s="72"/>
      <c r="AB49" s="72"/>
      <c r="AC49" s="72"/>
      <c r="AD49" s="72"/>
      <c r="AE49" s="72"/>
      <c r="AF49" s="72"/>
      <c r="AG49" s="160"/>
      <c r="AH49" s="160"/>
      <c r="AI49" s="160"/>
      <c r="AJ49" s="160"/>
      <c r="AK49" s="160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160"/>
      <c r="BO49" s="160"/>
      <c r="BP49" s="160"/>
      <c r="BQ49" s="160"/>
      <c r="BR49" s="160"/>
      <c r="BS49" s="160"/>
      <c r="BT49" s="72"/>
      <c r="BU49" s="72"/>
      <c r="BV49" s="160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3"/>
      <c r="CP49" s="73"/>
      <c r="CQ49" s="73"/>
      <c r="CR49" s="73"/>
      <c r="CS49" s="74"/>
      <c r="CT49" s="75"/>
      <c r="CU49" s="76"/>
      <c r="CV49" s="76"/>
      <c r="CW49" s="76"/>
      <c r="CX49" s="76"/>
      <c r="CY49" s="76"/>
      <c r="CZ49" s="76"/>
      <c r="DA49" s="76"/>
      <c r="DB49" s="76"/>
      <c r="DC49" s="76"/>
      <c r="DD49" s="76"/>
    </row>
    <row r="50" spans="1:108" s="77" customFormat="1" ht="31.5" hidden="1" customHeight="1" x14ac:dyDescent="0.25">
      <c r="A50" s="49"/>
      <c r="B50" s="78" t="s">
        <v>53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159"/>
      <c r="Y50" s="159"/>
      <c r="Z50" s="72"/>
      <c r="AA50" s="72"/>
      <c r="AB50" s="72"/>
      <c r="AC50" s="72"/>
      <c r="AD50" s="72"/>
      <c r="AE50" s="72"/>
      <c r="AF50" s="72"/>
      <c r="AG50" s="160"/>
      <c r="AH50" s="160"/>
      <c r="AI50" s="160"/>
      <c r="AJ50" s="160"/>
      <c r="AK50" s="160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160"/>
      <c r="BO50" s="160"/>
      <c r="BP50" s="160"/>
      <c r="BQ50" s="160"/>
      <c r="BR50" s="160"/>
      <c r="BS50" s="160"/>
      <c r="BT50" s="72"/>
      <c r="BU50" s="72"/>
      <c r="BV50" s="160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3">
        <f>BN47+BN48+BN52+BN54</f>
        <v>0</v>
      </c>
      <c r="CP50" s="73"/>
      <c r="CQ50" s="73"/>
      <c r="CR50" s="73"/>
      <c r="CS50" s="74"/>
      <c r="CT50" s="75"/>
      <c r="CU50" s="76"/>
      <c r="CV50" s="76"/>
      <c r="CW50" s="76"/>
      <c r="CX50" s="76"/>
      <c r="CY50" s="76"/>
      <c r="CZ50" s="76"/>
      <c r="DA50" s="76"/>
      <c r="DB50" s="76"/>
      <c r="DC50" s="76"/>
      <c r="DD50" s="76"/>
    </row>
    <row r="51" spans="1:108" s="77" customFormat="1" ht="30.75" hidden="1" customHeight="1" x14ac:dyDescent="0.25">
      <c r="A51" s="49"/>
      <c r="B51" s="78" t="s">
        <v>54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159"/>
      <c r="Y51" s="159"/>
      <c r="Z51" s="72"/>
      <c r="AA51" s="72"/>
      <c r="AB51" s="72"/>
      <c r="AC51" s="72"/>
      <c r="AD51" s="72"/>
      <c r="AE51" s="72"/>
      <c r="AF51" s="72"/>
      <c r="AG51" s="160"/>
      <c r="AH51" s="160"/>
      <c r="AI51" s="160"/>
      <c r="AJ51" s="160"/>
      <c r="AK51" s="160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160"/>
      <c r="BO51" s="160"/>
      <c r="BP51" s="160"/>
      <c r="BQ51" s="160"/>
      <c r="BR51" s="160"/>
      <c r="BS51" s="160"/>
      <c r="BT51" s="72"/>
      <c r="BU51" s="72"/>
      <c r="BV51" s="160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3"/>
      <c r="CP51" s="73"/>
      <c r="CQ51" s="73"/>
      <c r="CR51" s="73"/>
      <c r="CS51" s="74"/>
      <c r="CT51" s="75"/>
      <c r="CU51" s="76"/>
      <c r="CV51" s="76"/>
      <c r="CW51" s="76"/>
      <c r="CX51" s="76"/>
      <c r="CY51" s="76"/>
      <c r="CZ51" s="76"/>
      <c r="DA51" s="76"/>
      <c r="DB51" s="76"/>
      <c r="DC51" s="76"/>
      <c r="DD51" s="76"/>
    </row>
    <row r="52" spans="1:108" s="77" customFormat="1" ht="21.75" hidden="1" customHeight="1" x14ac:dyDescent="0.25">
      <c r="A52" s="49"/>
      <c r="B52" s="78" t="s">
        <v>55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159"/>
      <c r="Y52" s="159"/>
      <c r="Z52" s="72"/>
      <c r="AA52" s="72"/>
      <c r="AB52" s="72"/>
      <c r="AC52" s="72"/>
      <c r="AD52" s="72"/>
      <c r="AE52" s="72"/>
      <c r="AF52" s="72"/>
      <c r="AG52" s="160"/>
      <c r="AH52" s="160"/>
      <c r="AI52" s="160"/>
      <c r="AJ52" s="160"/>
      <c r="AK52" s="160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160"/>
      <c r="BO52" s="160"/>
      <c r="BP52" s="160"/>
      <c r="BQ52" s="160"/>
      <c r="BR52" s="160"/>
      <c r="BS52" s="160"/>
      <c r="BT52" s="72"/>
      <c r="BU52" s="72"/>
      <c r="BV52" s="160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3"/>
      <c r="CP52" s="73"/>
      <c r="CQ52" s="73"/>
      <c r="CR52" s="73"/>
      <c r="CS52" s="74"/>
      <c r="CT52" s="75"/>
      <c r="CU52" s="76"/>
      <c r="CV52" s="76"/>
      <c r="CW52" s="76"/>
      <c r="CX52" s="76"/>
      <c r="CY52" s="76"/>
      <c r="CZ52" s="76"/>
      <c r="DA52" s="76"/>
      <c r="DB52" s="76"/>
      <c r="DC52" s="76"/>
      <c r="DD52" s="76"/>
    </row>
    <row r="53" spans="1:108" s="77" customFormat="1" ht="21" hidden="1" customHeight="1" x14ac:dyDescent="0.25">
      <c r="A53" s="49"/>
      <c r="B53" s="78" t="s">
        <v>56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159"/>
      <c r="Y53" s="159"/>
      <c r="Z53" s="72"/>
      <c r="AA53" s="72"/>
      <c r="AB53" s="72"/>
      <c r="AC53" s="72"/>
      <c r="AD53" s="72"/>
      <c r="AE53" s="72"/>
      <c r="AF53" s="72"/>
      <c r="AG53" s="160"/>
      <c r="AH53" s="160"/>
      <c r="AI53" s="160"/>
      <c r="AJ53" s="160"/>
      <c r="AK53" s="160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160"/>
      <c r="BO53" s="160"/>
      <c r="BP53" s="160"/>
      <c r="BQ53" s="160"/>
      <c r="BR53" s="160"/>
      <c r="BS53" s="160"/>
      <c r="BT53" s="72"/>
      <c r="BU53" s="72"/>
      <c r="BV53" s="160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3"/>
      <c r="CP53" s="73"/>
      <c r="CQ53" s="73"/>
      <c r="CR53" s="73"/>
      <c r="CS53" s="74"/>
      <c r="CT53" s="75"/>
      <c r="CU53" s="76"/>
      <c r="CV53" s="76"/>
      <c r="CW53" s="76"/>
      <c r="CX53" s="76"/>
      <c r="CY53" s="76"/>
      <c r="CZ53" s="76"/>
      <c r="DA53" s="76"/>
      <c r="DB53" s="76"/>
      <c r="DC53" s="76"/>
      <c r="DD53" s="76"/>
    </row>
    <row r="54" spans="1:108" s="77" customFormat="1" ht="34.5" hidden="1" customHeight="1" x14ac:dyDescent="0.25">
      <c r="A54" s="49"/>
      <c r="B54" s="78" t="s">
        <v>57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159"/>
      <c r="Y54" s="159"/>
      <c r="Z54" s="72"/>
      <c r="AA54" s="72"/>
      <c r="AB54" s="72"/>
      <c r="AC54" s="72"/>
      <c r="AD54" s="72"/>
      <c r="AE54" s="72"/>
      <c r="AF54" s="72"/>
      <c r="AG54" s="160"/>
      <c r="AH54" s="160"/>
      <c r="AI54" s="160"/>
      <c r="AJ54" s="160"/>
      <c r="AK54" s="160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160"/>
      <c r="BO54" s="160"/>
      <c r="BP54" s="160"/>
      <c r="BQ54" s="160"/>
      <c r="BR54" s="160"/>
      <c r="BS54" s="160"/>
      <c r="BT54" s="72"/>
      <c r="BU54" s="72"/>
      <c r="BV54" s="160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3"/>
      <c r="CP54" s="73"/>
      <c r="CQ54" s="73"/>
      <c r="CR54" s="73"/>
      <c r="CS54" s="74"/>
      <c r="CT54" s="75"/>
      <c r="CU54" s="76"/>
      <c r="CV54" s="76"/>
      <c r="CW54" s="76"/>
      <c r="CX54" s="76"/>
      <c r="CY54" s="76"/>
      <c r="CZ54" s="76"/>
      <c r="DA54" s="76"/>
      <c r="DB54" s="76"/>
      <c r="DC54" s="76"/>
      <c r="DD54" s="76"/>
    </row>
    <row r="55" spans="1:108" s="77" customFormat="1" ht="19.5" hidden="1" customHeight="1" x14ac:dyDescent="0.25">
      <c r="A55" s="35">
        <v>3.2</v>
      </c>
      <c r="B55" s="71" t="s">
        <v>58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159"/>
      <c r="Y55" s="159"/>
      <c r="Z55" s="72"/>
      <c r="AA55" s="72"/>
      <c r="AB55" s="72"/>
      <c r="AC55" s="72"/>
      <c r="AD55" s="72"/>
      <c r="AE55" s="72"/>
      <c r="AF55" s="72"/>
      <c r="AG55" s="160"/>
      <c r="AH55" s="160"/>
      <c r="AI55" s="160"/>
      <c r="AJ55" s="160"/>
      <c r="AK55" s="160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160"/>
      <c r="BO55" s="160"/>
      <c r="BP55" s="160"/>
      <c r="BQ55" s="160"/>
      <c r="BR55" s="160"/>
      <c r="BS55" s="160"/>
      <c r="BT55" s="72"/>
      <c r="BU55" s="72"/>
      <c r="BV55" s="160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3"/>
      <c r="CP55" s="73"/>
      <c r="CQ55" s="73"/>
      <c r="CR55" s="73"/>
      <c r="CS55" s="74"/>
      <c r="CT55" s="75"/>
      <c r="CU55" s="76"/>
      <c r="CV55" s="76"/>
      <c r="CW55" s="76"/>
      <c r="CX55" s="76"/>
      <c r="CY55" s="76"/>
      <c r="CZ55" s="76"/>
      <c r="DA55" s="76"/>
      <c r="DB55" s="76"/>
      <c r="DC55" s="76"/>
      <c r="DD55" s="76"/>
    </row>
    <row r="56" spans="1:108" s="52" customFormat="1" ht="19.5" hidden="1" customHeight="1" x14ac:dyDescent="0.25">
      <c r="A56" s="49">
        <v>3.3</v>
      </c>
      <c r="B56" s="80" t="s">
        <v>59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159"/>
      <c r="Y56" s="159"/>
      <c r="Z56" s="72"/>
      <c r="AA56" s="72"/>
      <c r="AB56" s="72"/>
      <c r="AC56" s="72"/>
      <c r="AD56" s="72"/>
      <c r="AE56" s="72"/>
      <c r="AF56" s="72"/>
      <c r="AG56" s="160"/>
      <c r="AH56" s="160"/>
      <c r="AI56" s="160"/>
      <c r="AJ56" s="160"/>
      <c r="AK56" s="160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160"/>
      <c r="BO56" s="160"/>
      <c r="BP56" s="160"/>
      <c r="BQ56" s="160"/>
      <c r="BR56" s="160"/>
      <c r="BS56" s="160"/>
      <c r="BT56" s="72"/>
      <c r="BU56" s="72"/>
      <c r="BV56" s="160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3"/>
      <c r="CP56" s="73"/>
      <c r="CQ56" s="73"/>
      <c r="CR56" s="73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</row>
    <row r="57" spans="1:108" s="52" customFormat="1" ht="19.5" hidden="1" customHeight="1" x14ac:dyDescent="0.25">
      <c r="A57" s="49" t="s">
        <v>60</v>
      </c>
      <c r="B57" s="80" t="s">
        <v>61</v>
      </c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159"/>
      <c r="Y57" s="159"/>
      <c r="Z57" s="72"/>
      <c r="AA57" s="72"/>
      <c r="AB57" s="72"/>
      <c r="AC57" s="72"/>
      <c r="AD57" s="72"/>
      <c r="AE57" s="72"/>
      <c r="AF57" s="72"/>
      <c r="AG57" s="160"/>
      <c r="AH57" s="160"/>
      <c r="AI57" s="160"/>
      <c r="AJ57" s="160"/>
      <c r="AK57" s="160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160"/>
      <c r="BO57" s="160"/>
      <c r="BP57" s="160"/>
      <c r="BQ57" s="160"/>
      <c r="BR57" s="160"/>
      <c r="BS57" s="160"/>
      <c r="BT57" s="72"/>
      <c r="BU57" s="72"/>
      <c r="BV57" s="160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3"/>
      <c r="CP57" s="73"/>
      <c r="CQ57" s="73"/>
      <c r="CR57" s="73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</row>
    <row r="58" spans="1:108" s="52" customFormat="1" ht="19.5" hidden="1" customHeight="1" x14ac:dyDescent="0.25">
      <c r="A58" s="49" t="s">
        <v>62</v>
      </c>
      <c r="B58" s="80" t="s">
        <v>63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159"/>
      <c r="Y58" s="159"/>
      <c r="Z58" s="72"/>
      <c r="AA58" s="72"/>
      <c r="AB58" s="72"/>
      <c r="AC58" s="72"/>
      <c r="AD58" s="72"/>
      <c r="AE58" s="72"/>
      <c r="AF58" s="72"/>
      <c r="AG58" s="160"/>
      <c r="AH58" s="160"/>
      <c r="AI58" s="160"/>
      <c r="AJ58" s="160"/>
      <c r="AK58" s="160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160"/>
      <c r="BO58" s="160"/>
      <c r="BP58" s="160"/>
      <c r="BQ58" s="160"/>
      <c r="BR58" s="160"/>
      <c r="BS58" s="160"/>
      <c r="BT58" s="72"/>
      <c r="BU58" s="72"/>
      <c r="BV58" s="160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3"/>
      <c r="CP58" s="73"/>
      <c r="CQ58" s="73"/>
      <c r="CR58" s="73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</row>
    <row r="59" spans="1:108" s="52" customFormat="1" ht="26.4" hidden="1" x14ac:dyDescent="0.25">
      <c r="A59" s="49" t="s">
        <v>64</v>
      </c>
      <c r="B59" s="19" t="s">
        <v>65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159"/>
      <c r="Y59" s="159"/>
      <c r="Z59" s="72"/>
      <c r="AA59" s="72"/>
      <c r="AB59" s="72"/>
      <c r="AC59" s="72"/>
      <c r="AD59" s="72"/>
      <c r="AE59" s="72"/>
      <c r="AF59" s="72"/>
      <c r="AG59" s="160"/>
      <c r="AH59" s="160"/>
      <c r="AI59" s="160"/>
      <c r="AJ59" s="160"/>
      <c r="AK59" s="160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160"/>
      <c r="BO59" s="160"/>
      <c r="BP59" s="160"/>
      <c r="BQ59" s="160"/>
      <c r="BR59" s="160"/>
      <c r="BS59" s="160"/>
      <c r="BT59" s="72"/>
      <c r="BU59" s="72"/>
      <c r="BV59" s="160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3"/>
      <c r="CP59" s="73"/>
      <c r="CQ59" s="73"/>
      <c r="CR59" s="73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</row>
    <row r="60" spans="1:108" s="52" customFormat="1" ht="18.75" hidden="1" customHeight="1" x14ac:dyDescent="0.25">
      <c r="A60" s="49">
        <v>3.4</v>
      </c>
      <c r="B60" s="80" t="s">
        <v>66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159"/>
      <c r="Y60" s="159"/>
      <c r="Z60" s="72"/>
      <c r="AA60" s="72"/>
      <c r="AB60" s="72"/>
      <c r="AC60" s="72"/>
      <c r="AD60" s="72"/>
      <c r="AE60" s="72"/>
      <c r="AF60" s="72"/>
      <c r="AG60" s="160"/>
      <c r="AH60" s="160"/>
      <c r="AI60" s="160"/>
      <c r="AJ60" s="160"/>
      <c r="AK60" s="160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160"/>
      <c r="BO60" s="160"/>
      <c r="BP60" s="160"/>
      <c r="BQ60" s="160"/>
      <c r="BR60" s="160"/>
      <c r="BS60" s="160"/>
      <c r="BT60" s="72"/>
      <c r="BU60" s="72"/>
      <c r="BV60" s="160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3"/>
      <c r="CP60" s="73"/>
      <c r="CQ60" s="73"/>
      <c r="CR60" s="73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</row>
    <row r="61" spans="1:108" s="52" customFormat="1" ht="18.75" hidden="1" customHeight="1" x14ac:dyDescent="0.25">
      <c r="A61" s="49">
        <v>3.5</v>
      </c>
      <c r="B61" s="80" t="s">
        <v>67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159"/>
      <c r="Y61" s="159"/>
      <c r="Z61" s="72"/>
      <c r="AA61" s="72"/>
      <c r="AB61" s="72"/>
      <c r="AC61" s="72"/>
      <c r="AD61" s="72"/>
      <c r="AE61" s="72"/>
      <c r="AF61" s="72"/>
      <c r="AG61" s="160"/>
      <c r="AH61" s="160"/>
      <c r="AI61" s="160"/>
      <c r="AJ61" s="160"/>
      <c r="AK61" s="160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160"/>
      <c r="BO61" s="160"/>
      <c r="BP61" s="160"/>
      <c r="BQ61" s="160"/>
      <c r="BR61" s="160"/>
      <c r="BS61" s="160"/>
      <c r="BT61" s="72"/>
      <c r="BU61" s="72"/>
      <c r="BV61" s="160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3"/>
      <c r="CP61" s="73"/>
      <c r="CQ61" s="73"/>
      <c r="CR61" s="73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</row>
    <row r="62" spans="1:108" s="52" customFormat="1" ht="18.75" hidden="1" customHeight="1" x14ac:dyDescent="0.25">
      <c r="A62" s="49">
        <v>3.6</v>
      </c>
      <c r="B62" s="80" t="s">
        <v>68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159"/>
      <c r="Y62" s="159"/>
      <c r="Z62" s="72"/>
      <c r="AA62" s="72"/>
      <c r="AB62" s="72"/>
      <c r="AC62" s="72"/>
      <c r="AD62" s="72"/>
      <c r="AE62" s="72"/>
      <c r="AF62" s="72"/>
      <c r="AG62" s="160"/>
      <c r="AH62" s="160"/>
      <c r="AI62" s="160"/>
      <c r="AJ62" s="160"/>
      <c r="AK62" s="160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160"/>
      <c r="BO62" s="160"/>
      <c r="BP62" s="160"/>
      <c r="BQ62" s="160"/>
      <c r="BR62" s="160"/>
      <c r="BS62" s="160"/>
      <c r="BT62" s="72"/>
      <c r="BU62" s="72"/>
      <c r="BV62" s="160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3"/>
      <c r="CP62" s="73"/>
      <c r="CQ62" s="73"/>
      <c r="CR62" s="73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</row>
    <row r="63" spans="1:108" s="52" customFormat="1" ht="18.75" hidden="1" customHeight="1" x14ac:dyDescent="0.25">
      <c r="A63" s="49">
        <v>3.7</v>
      </c>
      <c r="B63" s="80" t="s">
        <v>69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159"/>
      <c r="Y63" s="159"/>
      <c r="Z63" s="72"/>
      <c r="AA63" s="72"/>
      <c r="AB63" s="72"/>
      <c r="AC63" s="72"/>
      <c r="AD63" s="72"/>
      <c r="AE63" s="72"/>
      <c r="AF63" s="72"/>
      <c r="AG63" s="160"/>
      <c r="AH63" s="160"/>
      <c r="AI63" s="160"/>
      <c r="AJ63" s="160"/>
      <c r="AK63" s="160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160"/>
      <c r="BO63" s="160"/>
      <c r="BP63" s="160"/>
      <c r="BQ63" s="160"/>
      <c r="BR63" s="160"/>
      <c r="BS63" s="160"/>
      <c r="BT63" s="72"/>
      <c r="BU63" s="72"/>
      <c r="BV63" s="160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3"/>
      <c r="CP63" s="73"/>
      <c r="CQ63" s="73"/>
      <c r="CR63" s="73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</row>
    <row r="64" spans="1:108" s="52" customFormat="1" ht="27" hidden="1" customHeight="1" x14ac:dyDescent="0.25">
      <c r="A64" s="81">
        <v>3.8</v>
      </c>
      <c r="B64" s="82" t="s">
        <v>70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161"/>
      <c r="Y64" s="161"/>
      <c r="Z64" s="83"/>
      <c r="AA64" s="83"/>
      <c r="AB64" s="83"/>
      <c r="AC64" s="83"/>
      <c r="AD64" s="83"/>
      <c r="AE64" s="83"/>
      <c r="AF64" s="83"/>
      <c r="AG64" s="162"/>
      <c r="AH64" s="162"/>
      <c r="AI64" s="162"/>
      <c r="AJ64" s="162"/>
      <c r="AK64" s="162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162"/>
      <c r="BO64" s="162"/>
      <c r="BP64" s="162"/>
      <c r="BQ64" s="162"/>
      <c r="BR64" s="162"/>
      <c r="BS64" s="162"/>
      <c r="BT64" s="83"/>
      <c r="BU64" s="83"/>
      <c r="BV64" s="162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73"/>
      <c r="CP64" s="73"/>
      <c r="CQ64" s="73"/>
      <c r="CR64" s="73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</row>
    <row r="65" spans="1:98" ht="26.4" hidden="1" x14ac:dyDescent="0.35">
      <c r="A65" s="84">
        <v>4</v>
      </c>
      <c r="B65" s="85" t="s">
        <v>71</v>
      </c>
      <c r="C65" s="86">
        <f t="shared" ref="C65:CN65" si="194">SUM(C66:C88)</f>
        <v>0</v>
      </c>
      <c r="D65" s="86"/>
      <c r="E65" s="86"/>
      <c r="F65" s="86"/>
      <c r="G65" s="86"/>
      <c r="H65" s="86"/>
      <c r="I65" s="86">
        <f t="shared" si="194"/>
        <v>0</v>
      </c>
      <c r="J65" s="86"/>
      <c r="K65" s="86"/>
      <c r="L65" s="86">
        <f t="shared" si="194"/>
        <v>0</v>
      </c>
      <c r="M65" s="86"/>
      <c r="N65" s="86"/>
      <c r="O65" s="86">
        <f t="shared" si="194"/>
        <v>0</v>
      </c>
      <c r="P65" s="86"/>
      <c r="Q65" s="86"/>
      <c r="R65" s="86">
        <f t="shared" si="194"/>
        <v>0</v>
      </c>
      <c r="S65" s="86"/>
      <c r="T65" s="86"/>
      <c r="U65" s="86">
        <f t="shared" si="194"/>
        <v>0</v>
      </c>
      <c r="V65" s="86"/>
      <c r="W65" s="86"/>
      <c r="X65" s="163">
        <f t="shared" si="194"/>
        <v>0</v>
      </c>
      <c r="Y65" s="163"/>
      <c r="Z65" s="86"/>
      <c r="AA65" s="86">
        <f t="shared" si="194"/>
        <v>0</v>
      </c>
      <c r="AB65" s="86"/>
      <c r="AC65" s="86"/>
      <c r="AD65" s="86">
        <f t="shared" si="194"/>
        <v>0</v>
      </c>
      <c r="AE65" s="86"/>
      <c r="AF65" s="86"/>
      <c r="AG65" s="164">
        <f t="shared" si="194"/>
        <v>0</v>
      </c>
      <c r="AH65" s="164"/>
      <c r="AI65" s="164"/>
      <c r="AJ65" s="164">
        <f t="shared" si="194"/>
        <v>0</v>
      </c>
      <c r="AK65" s="164"/>
      <c r="AL65" s="86"/>
      <c r="AM65" s="86">
        <f t="shared" si="194"/>
        <v>0</v>
      </c>
      <c r="AN65" s="86"/>
      <c r="AO65" s="86"/>
      <c r="AP65" s="86">
        <f t="shared" si="194"/>
        <v>0</v>
      </c>
      <c r="AQ65" s="86"/>
      <c r="AR65" s="86"/>
      <c r="AS65" s="86">
        <f t="shared" si="194"/>
        <v>0</v>
      </c>
      <c r="AT65" s="86"/>
      <c r="AU65" s="86"/>
      <c r="AV65" s="86">
        <f t="shared" si="194"/>
        <v>0</v>
      </c>
      <c r="AW65" s="86"/>
      <c r="AX65" s="86"/>
      <c r="AY65" s="86">
        <f t="shared" si="194"/>
        <v>0</v>
      </c>
      <c r="AZ65" s="86"/>
      <c r="BA65" s="86"/>
      <c r="BB65" s="86">
        <f t="shared" si="194"/>
        <v>0</v>
      </c>
      <c r="BC65" s="86"/>
      <c r="BD65" s="86"/>
      <c r="BE65" s="86">
        <f t="shared" si="194"/>
        <v>0</v>
      </c>
      <c r="BF65" s="86"/>
      <c r="BG65" s="86"/>
      <c r="BH65" s="86"/>
      <c r="BI65" s="86"/>
      <c r="BJ65" s="86"/>
      <c r="BK65" s="86">
        <f t="shared" si="194"/>
        <v>0</v>
      </c>
      <c r="BL65" s="86"/>
      <c r="BM65" s="86"/>
      <c r="BN65" s="164">
        <f t="shared" si="194"/>
        <v>0</v>
      </c>
      <c r="BO65" s="164"/>
      <c r="BP65" s="164"/>
      <c r="BQ65" s="164">
        <f t="shared" si="194"/>
        <v>0</v>
      </c>
      <c r="BR65" s="164"/>
      <c r="BS65" s="164"/>
      <c r="BT65" s="86">
        <f t="shared" si="194"/>
        <v>0</v>
      </c>
      <c r="BU65" s="86"/>
      <c r="BV65" s="164"/>
      <c r="BW65" s="86">
        <f t="shared" si="194"/>
        <v>0</v>
      </c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>
        <f t="shared" si="194"/>
        <v>0</v>
      </c>
      <c r="CO65" s="67"/>
      <c r="CP65" s="67"/>
      <c r="CQ65" s="67"/>
      <c r="CR65" s="67"/>
      <c r="CS65" s="43">
        <f>SUM(C65:CN65)</f>
        <v>0</v>
      </c>
      <c r="CT65" s="29"/>
    </row>
    <row r="66" spans="1:98" ht="33.75" hidden="1" customHeight="1" x14ac:dyDescent="0.35">
      <c r="A66" s="49">
        <v>3.1</v>
      </c>
      <c r="B66" s="71" t="s">
        <v>47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159"/>
      <c r="Y66" s="159"/>
      <c r="Z66" s="72"/>
      <c r="AA66" s="72"/>
      <c r="AB66" s="72"/>
      <c r="AC66" s="72"/>
      <c r="AD66" s="72"/>
      <c r="AE66" s="72"/>
      <c r="AF66" s="72"/>
      <c r="AG66" s="160"/>
      <c r="AH66" s="160"/>
      <c r="AI66" s="160"/>
      <c r="AJ66" s="160"/>
      <c r="AK66" s="160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160"/>
      <c r="BO66" s="160"/>
      <c r="BP66" s="160"/>
      <c r="BQ66" s="160"/>
      <c r="BR66" s="160"/>
      <c r="BS66" s="160"/>
      <c r="BT66" s="72"/>
      <c r="BU66" s="72"/>
      <c r="BV66" s="160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3"/>
      <c r="CP66" s="73"/>
      <c r="CQ66" s="73"/>
      <c r="CR66" s="73"/>
      <c r="CS66" s="29"/>
      <c r="CT66" s="29"/>
    </row>
    <row r="67" spans="1:98" ht="17.25" hidden="1" customHeight="1" x14ac:dyDescent="0.35">
      <c r="A67" s="49"/>
      <c r="B67" s="78" t="s">
        <v>72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159"/>
      <c r="Y67" s="159"/>
      <c r="Z67" s="72"/>
      <c r="AA67" s="72"/>
      <c r="AB67" s="72"/>
      <c r="AC67" s="72"/>
      <c r="AD67" s="72"/>
      <c r="AE67" s="72"/>
      <c r="AF67" s="72"/>
      <c r="AG67" s="160"/>
      <c r="AH67" s="160"/>
      <c r="AI67" s="160"/>
      <c r="AJ67" s="160"/>
      <c r="AK67" s="160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160"/>
      <c r="BO67" s="160"/>
      <c r="BP67" s="160"/>
      <c r="BQ67" s="160"/>
      <c r="BR67" s="160"/>
      <c r="BS67" s="160"/>
      <c r="BT67" s="72"/>
      <c r="BU67" s="72"/>
      <c r="BV67" s="160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3"/>
      <c r="CP67" s="73"/>
      <c r="CQ67" s="73"/>
      <c r="CR67" s="73"/>
    </row>
    <row r="68" spans="1:98" ht="16.5" hidden="1" customHeight="1" x14ac:dyDescent="0.35">
      <c r="A68" s="49"/>
      <c r="B68" s="78" t="s">
        <v>49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159"/>
      <c r="Y68" s="159"/>
      <c r="Z68" s="72"/>
      <c r="AA68" s="72"/>
      <c r="AB68" s="72"/>
      <c r="AC68" s="72"/>
      <c r="AD68" s="72"/>
      <c r="AE68" s="72"/>
      <c r="AF68" s="72"/>
      <c r="AG68" s="160"/>
      <c r="AH68" s="160"/>
      <c r="AI68" s="160"/>
      <c r="AJ68" s="160"/>
      <c r="AK68" s="160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160"/>
      <c r="BO68" s="160"/>
      <c r="BP68" s="160"/>
      <c r="BQ68" s="160"/>
      <c r="BR68" s="160"/>
      <c r="BS68" s="160"/>
      <c r="BT68" s="72"/>
      <c r="BU68" s="72"/>
      <c r="BV68" s="160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3"/>
      <c r="CP68" s="73"/>
      <c r="CQ68" s="73"/>
      <c r="CR68" s="73"/>
    </row>
    <row r="69" spans="1:98" ht="16.5" hidden="1" customHeight="1" x14ac:dyDescent="0.35">
      <c r="A69" s="49"/>
      <c r="B69" s="78" t="s">
        <v>50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159"/>
      <c r="Y69" s="159"/>
      <c r="Z69" s="72"/>
      <c r="AA69" s="72"/>
      <c r="AB69" s="72"/>
      <c r="AC69" s="72"/>
      <c r="AD69" s="72"/>
      <c r="AE69" s="72"/>
      <c r="AF69" s="72"/>
      <c r="AG69" s="160"/>
      <c r="AH69" s="160"/>
      <c r="AI69" s="160"/>
      <c r="AJ69" s="160"/>
      <c r="AK69" s="160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160"/>
      <c r="BO69" s="160"/>
      <c r="BP69" s="160"/>
      <c r="BQ69" s="160"/>
      <c r="BR69" s="160"/>
      <c r="BS69" s="160"/>
      <c r="BT69" s="72"/>
      <c r="BU69" s="72"/>
      <c r="BV69" s="160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3"/>
      <c r="CP69" s="73"/>
      <c r="CQ69" s="73"/>
      <c r="CR69" s="73"/>
    </row>
    <row r="70" spans="1:98" ht="16.5" hidden="1" customHeight="1" x14ac:dyDescent="0.35">
      <c r="A70" s="49"/>
      <c r="B70" s="78" t="s">
        <v>51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159"/>
      <c r="Y70" s="159"/>
      <c r="Z70" s="72"/>
      <c r="AA70" s="72"/>
      <c r="AB70" s="72"/>
      <c r="AC70" s="72"/>
      <c r="AD70" s="72"/>
      <c r="AE70" s="72"/>
      <c r="AF70" s="72"/>
      <c r="AG70" s="160"/>
      <c r="AH70" s="160"/>
      <c r="AI70" s="160"/>
      <c r="AJ70" s="160"/>
      <c r="AK70" s="160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160"/>
      <c r="BO70" s="160"/>
      <c r="BP70" s="160"/>
      <c r="BQ70" s="160"/>
      <c r="BR70" s="160"/>
      <c r="BS70" s="160"/>
      <c r="BT70" s="72"/>
      <c r="BU70" s="72"/>
      <c r="BV70" s="160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3"/>
      <c r="CP70" s="73"/>
      <c r="CQ70" s="73"/>
      <c r="CR70" s="73"/>
    </row>
    <row r="71" spans="1:98" hidden="1" x14ac:dyDescent="0.35">
      <c r="A71" s="49"/>
      <c r="B71" s="78" t="s">
        <v>73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159"/>
      <c r="Y71" s="159"/>
      <c r="Z71" s="72"/>
      <c r="AA71" s="72"/>
      <c r="AB71" s="72"/>
      <c r="AC71" s="72"/>
      <c r="AD71" s="72"/>
      <c r="AE71" s="72"/>
      <c r="AF71" s="72"/>
      <c r="AG71" s="160"/>
      <c r="AH71" s="160"/>
      <c r="AI71" s="160"/>
      <c r="AJ71" s="160"/>
      <c r="AK71" s="160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160"/>
      <c r="BO71" s="160"/>
      <c r="BP71" s="160"/>
      <c r="BQ71" s="160"/>
      <c r="BR71" s="160"/>
      <c r="BS71" s="160"/>
      <c r="BT71" s="72"/>
      <c r="BU71" s="72"/>
      <c r="BV71" s="160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3"/>
      <c r="CP71" s="73"/>
      <c r="CQ71" s="73"/>
      <c r="CR71" s="73"/>
    </row>
    <row r="72" spans="1:98" hidden="1" x14ac:dyDescent="0.35">
      <c r="A72" s="49"/>
      <c r="B72" s="78" t="s">
        <v>74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159"/>
      <c r="Y72" s="159"/>
      <c r="Z72" s="72"/>
      <c r="AA72" s="72"/>
      <c r="AB72" s="72"/>
      <c r="AC72" s="72"/>
      <c r="AD72" s="72"/>
      <c r="AE72" s="72"/>
      <c r="AF72" s="72"/>
      <c r="AG72" s="160"/>
      <c r="AH72" s="160"/>
      <c r="AI72" s="160"/>
      <c r="AJ72" s="160"/>
      <c r="AK72" s="160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160"/>
      <c r="BO72" s="160"/>
      <c r="BP72" s="160"/>
      <c r="BQ72" s="160"/>
      <c r="BR72" s="160"/>
      <c r="BS72" s="160"/>
      <c r="BT72" s="72"/>
      <c r="BU72" s="72"/>
      <c r="BV72" s="160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3"/>
      <c r="CP72" s="73"/>
      <c r="CQ72" s="73"/>
      <c r="CR72" s="73"/>
    </row>
    <row r="73" spans="1:98" hidden="1" x14ac:dyDescent="0.35">
      <c r="A73" s="49"/>
      <c r="B73" s="78" t="s">
        <v>75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159"/>
      <c r="Y73" s="159"/>
      <c r="Z73" s="72"/>
      <c r="AA73" s="72"/>
      <c r="AB73" s="72"/>
      <c r="AC73" s="72"/>
      <c r="AD73" s="72"/>
      <c r="AE73" s="72"/>
      <c r="AF73" s="72"/>
      <c r="AG73" s="160"/>
      <c r="AH73" s="160"/>
      <c r="AI73" s="160"/>
      <c r="AJ73" s="160"/>
      <c r="AK73" s="160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160"/>
      <c r="BO73" s="160"/>
      <c r="BP73" s="160"/>
      <c r="BQ73" s="160"/>
      <c r="BR73" s="160"/>
      <c r="BS73" s="160"/>
      <c r="BT73" s="72"/>
      <c r="BU73" s="72"/>
      <c r="BV73" s="160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3"/>
      <c r="CP73" s="73"/>
      <c r="CQ73" s="73"/>
      <c r="CR73" s="73"/>
    </row>
    <row r="74" spans="1:98" ht="16.5" hidden="1" customHeight="1" x14ac:dyDescent="0.35">
      <c r="A74" s="49"/>
      <c r="B74" s="78" t="s">
        <v>76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159"/>
      <c r="Y74" s="159"/>
      <c r="Z74" s="72"/>
      <c r="AA74" s="72"/>
      <c r="AB74" s="72"/>
      <c r="AC74" s="72"/>
      <c r="AD74" s="72"/>
      <c r="AE74" s="72"/>
      <c r="AF74" s="72"/>
      <c r="AG74" s="160"/>
      <c r="AH74" s="160"/>
      <c r="AI74" s="160"/>
      <c r="AJ74" s="160"/>
      <c r="AK74" s="160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160"/>
      <c r="BO74" s="160"/>
      <c r="BP74" s="160"/>
      <c r="BQ74" s="160"/>
      <c r="BR74" s="160"/>
      <c r="BS74" s="160"/>
      <c r="BT74" s="72"/>
      <c r="BU74" s="72"/>
      <c r="BV74" s="160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3"/>
      <c r="CP74" s="73"/>
      <c r="CQ74" s="73"/>
      <c r="CR74" s="73"/>
    </row>
    <row r="75" spans="1:98" hidden="1" x14ac:dyDescent="0.35">
      <c r="A75" s="49"/>
      <c r="B75" s="78" t="s">
        <v>56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159"/>
      <c r="Y75" s="159"/>
      <c r="Z75" s="72"/>
      <c r="AA75" s="72"/>
      <c r="AB75" s="72"/>
      <c r="AC75" s="72"/>
      <c r="AD75" s="72"/>
      <c r="AE75" s="72"/>
      <c r="AF75" s="72"/>
      <c r="AG75" s="160"/>
      <c r="AH75" s="160"/>
      <c r="AI75" s="160"/>
      <c r="AJ75" s="160"/>
      <c r="AK75" s="160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160"/>
      <c r="BO75" s="160"/>
      <c r="BP75" s="160"/>
      <c r="BQ75" s="160"/>
      <c r="BR75" s="160"/>
      <c r="BS75" s="160"/>
      <c r="BT75" s="72"/>
      <c r="BU75" s="72"/>
      <c r="BV75" s="160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3"/>
      <c r="CP75" s="73"/>
      <c r="CQ75" s="73"/>
      <c r="CR75" s="73"/>
    </row>
    <row r="76" spans="1:98" hidden="1" x14ac:dyDescent="0.35">
      <c r="A76" s="49"/>
      <c r="B76" s="78" t="s">
        <v>77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159"/>
      <c r="Y76" s="159"/>
      <c r="Z76" s="72"/>
      <c r="AA76" s="72"/>
      <c r="AB76" s="72"/>
      <c r="AC76" s="72"/>
      <c r="AD76" s="72"/>
      <c r="AE76" s="72"/>
      <c r="AF76" s="72"/>
      <c r="AG76" s="160"/>
      <c r="AH76" s="160"/>
      <c r="AI76" s="160"/>
      <c r="AJ76" s="160"/>
      <c r="AK76" s="160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160"/>
      <c r="BO76" s="160"/>
      <c r="BP76" s="160"/>
      <c r="BQ76" s="160"/>
      <c r="BR76" s="160"/>
      <c r="BS76" s="160"/>
      <c r="BT76" s="72"/>
      <c r="BU76" s="72"/>
      <c r="BV76" s="160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3"/>
      <c r="CP76" s="73"/>
      <c r="CQ76" s="73"/>
      <c r="CR76" s="73"/>
    </row>
    <row r="77" spans="1:98" hidden="1" x14ac:dyDescent="0.35">
      <c r="A77" s="35">
        <v>3.2</v>
      </c>
      <c r="B77" s="71" t="s">
        <v>58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159"/>
      <c r="Y77" s="159"/>
      <c r="Z77" s="72"/>
      <c r="AA77" s="72"/>
      <c r="AB77" s="72"/>
      <c r="AC77" s="72"/>
      <c r="AD77" s="72"/>
      <c r="AE77" s="72"/>
      <c r="AF77" s="72"/>
      <c r="AG77" s="160"/>
      <c r="AH77" s="160"/>
      <c r="AI77" s="160"/>
      <c r="AJ77" s="160"/>
      <c r="AK77" s="160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160"/>
      <c r="BO77" s="160"/>
      <c r="BP77" s="160"/>
      <c r="BQ77" s="160"/>
      <c r="BR77" s="160"/>
      <c r="BS77" s="160"/>
      <c r="BT77" s="72"/>
      <c r="BU77" s="72"/>
      <c r="BV77" s="160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3"/>
      <c r="CP77" s="73"/>
      <c r="CQ77" s="73"/>
      <c r="CR77" s="73"/>
    </row>
    <row r="78" spans="1:98" hidden="1" x14ac:dyDescent="0.35">
      <c r="A78" s="49">
        <v>3.3</v>
      </c>
      <c r="B78" s="80" t="s">
        <v>59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159"/>
      <c r="Y78" s="159"/>
      <c r="Z78" s="72"/>
      <c r="AA78" s="72"/>
      <c r="AB78" s="72"/>
      <c r="AC78" s="72"/>
      <c r="AD78" s="72"/>
      <c r="AE78" s="72"/>
      <c r="AF78" s="72"/>
      <c r="AG78" s="160"/>
      <c r="AH78" s="160"/>
      <c r="AI78" s="160"/>
      <c r="AJ78" s="160"/>
      <c r="AK78" s="160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160"/>
      <c r="BO78" s="160"/>
      <c r="BP78" s="160"/>
      <c r="BQ78" s="160"/>
      <c r="BR78" s="160"/>
      <c r="BS78" s="160"/>
      <c r="BT78" s="72"/>
      <c r="BU78" s="72"/>
      <c r="BV78" s="160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3"/>
      <c r="CP78" s="73"/>
      <c r="CQ78" s="73"/>
      <c r="CR78" s="73"/>
    </row>
    <row r="79" spans="1:98" hidden="1" x14ac:dyDescent="0.35">
      <c r="A79" s="49" t="s">
        <v>60</v>
      </c>
      <c r="B79" s="80" t="s">
        <v>61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159"/>
      <c r="Y79" s="159"/>
      <c r="Z79" s="72"/>
      <c r="AA79" s="72"/>
      <c r="AB79" s="72"/>
      <c r="AC79" s="72"/>
      <c r="AD79" s="72"/>
      <c r="AE79" s="72"/>
      <c r="AF79" s="72"/>
      <c r="AG79" s="160"/>
      <c r="AH79" s="160"/>
      <c r="AI79" s="160"/>
      <c r="AJ79" s="160"/>
      <c r="AK79" s="160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160"/>
      <c r="BO79" s="160"/>
      <c r="BP79" s="160"/>
      <c r="BQ79" s="160"/>
      <c r="BR79" s="160"/>
      <c r="BS79" s="160"/>
      <c r="BT79" s="72"/>
      <c r="BU79" s="72"/>
      <c r="BV79" s="160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3"/>
      <c r="CP79" s="73"/>
      <c r="CQ79" s="73"/>
      <c r="CR79" s="73"/>
    </row>
    <row r="80" spans="1:98" hidden="1" x14ac:dyDescent="0.35">
      <c r="A80" s="49" t="s">
        <v>62</v>
      </c>
      <c r="B80" s="80" t="s">
        <v>63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159"/>
      <c r="Y80" s="159"/>
      <c r="Z80" s="72"/>
      <c r="AA80" s="72"/>
      <c r="AB80" s="72"/>
      <c r="AC80" s="72"/>
      <c r="AD80" s="72"/>
      <c r="AE80" s="72"/>
      <c r="AF80" s="72"/>
      <c r="AG80" s="160"/>
      <c r="AH80" s="160"/>
      <c r="AI80" s="160"/>
      <c r="AJ80" s="160"/>
      <c r="AK80" s="160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160"/>
      <c r="BO80" s="160"/>
      <c r="BP80" s="160"/>
      <c r="BQ80" s="160"/>
      <c r="BR80" s="160"/>
      <c r="BS80" s="160"/>
      <c r="BT80" s="72"/>
      <c r="BU80" s="72"/>
      <c r="BV80" s="160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3"/>
      <c r="CP80" s="73"/>
      <c r="CQ80" s="73"/>
      <c r="CR80" s="73"/>
    </row>
    <row r="81" spans="1:96" hidden="1" x14ac:dyDescent="0.35">
      <c r="A81" s="49" t="s">
        <v>64</v>
      </c>
      <c r="B81" s="19" t="s">
        <v>78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159"/>
      <c r="Y81" s="159"/>
      <c r="Z81" s="72"/>
      <c r="AA81" s="72"/>
      <c r="AB81" s="72"/>
      <c r="AC81" s="72"/>
      <c r="AD81" s="72"/>
      <c r="AE81" s="72"/>
      <c r="AF81" s="72"/>
      <c r="AG81" s="160"/>
      <c r="AH81" s="160"/>
      <c r="AI81" s="160"/>
      <c r="AJ81" s="160"/>
      <c r="AK81" s="160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160"/>
      <c r="BO81" s="160"/>
      <c r="BP81" s="160"/>
      <c r="BQ81" s="160"/>
      <c r="BR81" s="160"/>
      <c r="BS81" s="160"/>
      <c r="BT81" s="72"/>
      <c r="BU81" s="72"/>
      <c r="BV81" s="160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3"/>
      <c r="CP81" s="73"/>
      <c r="CQ81" s="73"/>
      <c r="CR81" s="73"/>
    </row>
    <row r="82" spans="1:96" ht="21.75" hidden="1" customHeight="1" x14ac:dyDescent="0.35">
      <c r="A82" s="49" t="s">
        <v>79</v>
      </c>
      <c r="B82" s="19" t="s">
        <v>80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159"/>
      <c r="Y82" s="159"/>
      <c r="Z82" s="72"/>
      <c r="AA82" s="72"/>
      <c r="AB82" s="72"/>
      <c r="AC82" s="72"/>
      <c r="AD82" s="72"/>
      <c r="AE82" s="72"/>
      <c r="AF82" s="72"/>
      <c r="AG82" s="160"/>
      <c r="AH82" s="160"/>
      <c r="AI82" s="160"/>
      <c r="AJ82" s="160"/>
      <c r="AK82" s="160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160"/>
      <c r="BO82" s="160"/>
      <c r="BP82" s="160"/>
      <c r="BQ82" s="160"/>
      <c r="BR82" s="160"/>
      <c r="BS82" s="160"/>
      <c r="BT82" s="72"/>
      <c r="BU82" s="72"/>
      <c r="BV82" s="160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3"/>
      <c r="CP82" s="73"/>
      <c r="CQ82" s="73"/>
      <c r="CR82" s="73"/>
    </row>
    <row r="83" spans="1:96" ht="26.25" hidden="1" customHeight="1" x14ac:dyDescent="0.35">
      <c r="A83" s="49" t="s">
        <v>81</v>
      </c>
      <c r="B83" s="19" t="s">
        <v>82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159"/>
      <c r="Y83" s="159"/>
      <c r="Z83" s="72"/>
      <c r="AA83" s="72"/>
      <c r="AB83" s="72"/>
      <c r="AC83" s="72"/>
      <c r="AD83" s="72"/>
      <c r="AE83" s="72"/>
      <c r="AF83" s="72"/>
      <c r="AG83" s="160"/>
      <c r="AH83" s="160"/>
      <c r="AI83" s="160"/>
      <c r="AJ83" s="160"/>
      <c r="AK83" s="160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160"/>
      <c r="BO83" s="160"/>
      <c r="BP83" s="160"/>
      <c r="BQ83" s="160"/>
      <c r="BR83" s="160"/>
      <c r="BS83" s="160"/>
      <c r="BT83" s="72"/>
      <c r="BU83" s="72"/>
      <c r="BV83" s="160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3"/>
      <c r="CP83" s="73"/>
      <c r="CQ83" s="73"/>
      <c r="CR83" s="73"/>
    </row>
    <row r="84" spans="1:96" hidden="1" x14ac:dyDescent="0.35">
      <c r="A84" s="49">
        <v>3.4</v>
      </c>
      <c r="B84" s="80" t="s">
        <v>66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159"/>
      <c r="Y84" s="159"/>
      <c r="Z84" s="72"/>
      <c r="AA84" s="72"/>
      <c r="AB84" s="72"/>
      <c r="AC84" s="72"/>
      <c r="AD84" s="72"/>
      <c r="AE84" s="72"/>
      <c r="AF84" s="72"/>
      <c r="AG84" s="160"/>
      <c r="AH84" s="160"/>
      <c r="AI84" s="160"/>
      <c r="AJ84" s="160"/>
      <c r="AK84" s="160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160"/>
      <c r="BO84" s="160"/>
      <c r="BP84" s="160"/>
      <c r="BQ84" s="160"/>
      <c r="BR84" s="160"/>
      <c r="BS84" s="160"/>
      <c r="BT84" s="72"/>
      <c r="BU84" s="72"/>
      <c r="BV84" s="160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3"/>
      <c r="CP84" s="73"/>
      <c r="CQ84" s="73"/>
      <c r="CR84" s="73"/>
    </row>
    <row r="85" spans="1:96" hidden="1" x14ac:dyDescent="0.35">
      <c r="A85" s="49">
        <v>3.5</v>
      </c>
      <c r="B85" s="80" t="s">
        <v>67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159"/>
      <c r="Y85" s="159"/>
      <c r="Z85" s="72"/>
      <c r="AA85" s="72"/>
      <c r="AB85" s="72"/>
      <c r="AC85" s="72"/>
      <c r="AD85" s="72"/>
      <c r="AE85" s="72"/>
      <c r="AF85" s="72"/>
      <c r="AG85" s="160"/>
      <c r="AH85" s="160"/>
      <c r="AI85" s="160"/>
      <c r="AJ85" s="160"/>
      <c r="AK85" s="160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160"/>
      <c r="BO85" s="160"/>
      <c r="BP85" s="160"/>
      <c r="BQ85" s="160"/>
      <c r="BR85" s="160"/>
      <c r="BS85" s="160"/>
      <c r="BT85" s="72"/>
      <c r="BU85" s="72"/>
      <c r="BV85" s="160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3"/>
      <c r="CP85" s="73"/>
      <c r="CQ85" s="73"/>
      <c r="CR85" s="73"/>
    </row>
    <row r="86" spans="1:96" hidden="1" x14ac:dyDescent="0.35">
      <c r="A86" s="49">
        <v>3.6</v>
      </c>
      <c r="B86" s="80" t="s">
        <v>68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159"/>
      <c r="Y86" s="159"/>
      <c r="Z86" s="72"/>
      <c r="AA86" s="72"/>
      <c r="AB86" s="72"/>
      <c r="AC86" s="72"/>
      <c r="AD86" s="72"/>
      <c r="AE86" s="72"/>
      <c r="AF86" s="72"/>
      <c r="AG86" s="160"/>
      <c r="AH86" s="160"/>
      <c r="AI86" s="160"/>
      <c r="AJ86" s="160"/>
      <c r="AK86" s="160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160"/>
      <c r="BO86" s="160"/>
      <c r="BP86" s="160"/>
      <c r="BQ86" s="160"/>
      <c r="BR86" s="160"/>
      <c r="BS86" s="160"/>
      <c r="BT86" s="72"/>
      <c r="BU86" s="72"/>
      <c r="BV86" s="160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3"/>
      <c r="CP86" s="73"/>
      <c r="CQ86" s="73"/>
      <c r="CR86" s="73"/>
    </row>
    <row r="87" spans="1:96" hidden="1" x14ac:dyDescent="0.35">
      <c r="A87" s="49">
        <v>3.7</v>
      </c>
      <c r="B87" s="80" t="s">
        <v>69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159"/>
      <c r="Y87" s="159"/>
      <c r="Z87" s="72"/>
      <c r="AA87" s="72"/>
      <c r="AB87" s="72"/>
      <c r="AC87" s="72"/>
      <c r="AD87" s="72"/>
      <c r="AE87" s="72"/>
      <c r="AF87" s="72"/>
      <c r="AG87" s="160"/>
      <c r="AH87" s="160"/>
      <c r="AI87" s="160"/>
      <c r="AJ87" s="160"/>
      <c r="AK87" s="160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160"/>
      <c r="BO87" s="160"/>
      <c r="BP87" s="160"/>
      <c r="BQ87" s="160"/>
      <c r="BR87" s="160"/>
      <c r="BS87" s="160"/>
      <c r="BT87" s="72"/>
      <c r="BU87" s="72"/>
      <c r="BV87" s="160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3"/>
      <c r="CP87" s="73"/>
      <c r="CQ87" s="73"/>
      <c r="CR87" s="73"/>
    </row>
    <row r="88" spans="1:96" ht="22.5" hidden="1" customHeight="1" x14ac:dyDescent="0.35">
      <c r="A88" s="81">
        <v>3.8</v>
      </c>
      <c r="B88" s="82" t="s">
        <v>70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61"/>
      <c r="Y88" s="161"/>
      <c r="Z88" s="83"/>
      <c r="AA88" s="83"/>
      <c r="AB88" s="83"/>
      <c r="AC88" s="83"/>
      <c r="AD88" s="83"/>
      <c r="AE88" s="83"/>
      <c r="AF88" s="83"/>
      <c r="AG88" s="162"/>
      <c r="AH88" s="162"/>
      <c r="AI88" s="162"/>
      <c r="AJ88" s="162"/>
      <c r="AK88" s="162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162"/>
      <c r="BO88" s="162"/>
      <c r="BP88" s="162"/>
      <c r="BQ88" s="162"/>
      <c r="BR88" s="162"/>
      <c r="BS88" s="162"/>
      <c r="BT88" s="83"/>
      <c r="BU88" s="83"/>
      <c r="BV88" s="162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73"/>
      <c r="CP88" s="73"/>
      <c r="CQ88" s="73"/>
      <c r="CR88" s="73"/>
    </row>
  </sheetData>
  <mergeCells count="40">
    <mergeCell ref="C5:E5"/>
    <mergeCell ref="A1:B1"/>
    <mergeCell ref="A2:T2"/>
    <mergeCell ref="A3:T3"/>
    <mergeCell ref="I5:K5"/>
    <mergeCell ref="L5:N5"/>
    <mergeCell ref="O5:Q5"/>
    <mergeCell ref="R5:T5"/>
    <mergeCell ref="F5:H5"/>
    <mergeCell ref="N4:Q4"/>
    <mergeCell ref="AV5:AX5"/>
    <mergeCell ref="U5:W5"/>
    <mergeCell ref="BE5:BG5"/>
    <mergeCell ref="AG4:AM4"/>
    <mergeCell ref="AY5:BA5"/>
    <mergeCell ref="BB5:BD5"/>
    <mergeCell ref="AC4:AF4"/>
    <mergeCell ref="AQ4:AT4"/>
    <mergeCell ref="BD4:BG4"/>
    <mergeCell ref="X5:Z5"/>
    <mergeCell ref="AA5:AC5"/>
    <mergeCell ref="AD5:AF5"/>
    <mergeCell ref="AG5:AI5"/>
    <mergeCell ref="AJ5:AL5"/>
    <mergeCell ref="BQ4:BS4"/>
    <mergeCell ref="CC4:CE4"/>
    <mergeCell ref="AM5:AO5"/>
    <mergeCell ref="AP5:AR5"/>
    <mergeCell ref="CL5:CN5"/>
    <mergeCell ref="CF5:CH5"/>
    <mergeCell ref="BZ5:CB5"/>
    <mergeCell ref="CC5:CE5"/>
    <mergeCell ref="BH5:BJ5"/>
    <mergeCell ref="BK5:BM5"/>
    <mergeCell ref="BN5:BP5"/>
    <mergeCell ref="CI5:CK5"/>
    <mergeCell ref="BQ5:BS5"/>
    <mergeCell ref="BT5:BV5"/>
    <mergeCell ref="BW5:BY5"/>
    <mergeCell ref="AS5:AU5"/>
  </mergeCells>
  <phoneticPr fontId="9" type="noConversion"/>
  <pageMargins left="0.11811023622047245" right="0.11811023622047245" top="0.11811023622047245" bottom="0.1181102362204724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QUY 2</vt:lpstr>
      <vt:lpstr>'QUY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Hien</dc:creator>
  <cp:lastModifiedBy>LeHien</cp:lastModifiedBy>
  <cp:lastPrinted>2025-07-15T01:44:16Z</cp:lastPrinted>
  <dcterms:created xsi:type="dcterms:W3CDTF">2018-04-04T09:11:00Z</dcterms:created>
  <dcterms:modified xsi:type="dcterms:W3CDTF">2026-01-29T01:49:09Z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5077EEE020AA4B738C071FC26DD5B352_12</vt:lpwstr>
  </property>
  <property fmtid="{D5CDD505-2E9C-101B-9397-08002B2CF9AE}" pid="3" name="KSOProductBuildVer">
    <vt:lpwstr>1033-12.2.0.13489</vt:lpwstr>
  </property>
</Properties>
</file>